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Sellest_töövihikust"/>
  <mc:AlternateContent xmlns:mc="http://schemas.openxmlformats.org/markup-compatibility/2006">
    <mc:Choice Requires="x15">
      <x15ac:absPath xmlns:x15ac="http://schemas.microsoft.com/office/spreadsheetml/2010/11/ac" url="J:\20 VESI\10 VESI Projektid\3303 Kanepi valla ÜVK PRO 2023\40 INFRA\03 ÜVK AK\99 Projekteerija stuff\Reimo\Tarbimised\"/>
    </mc:Choice>
  </mc:AlternateContent>
  <bookViews>
    <workbookView xWindow="0" yWindow="1275" windowWidth="6870" windowHeight="8460" tabRatio="876"/>
  </bookViews>
  <sheets>
    <sheet name="Tarbimiste prognoosid" sheetId="1" r:id="rId1"/>
    <sheet name="Rahvaarv asustusüksustes" sheetId="19" r:id="rId2"/>
    <sheet name="Rahvaarvu prognoos (Stat)" sheetId="18" r:id="rId3"/>
  </sheets>
  <definedNames>
    <definedName name="_xlnm._FilterDatabase" localSheetId="1" hidden="1">'Rahvaarv asustusüksustes'!$A$1:$D$1</definedName>
    <definedName name="_xlnm._FilterDatabase" localSheetId="0" hidden="1">'Tarbimiste prognoosid'!$A$1:$T$409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3" i="1" l="1"/>
  <c r="F443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G437" i="1" s="1"/>
  <c r="G441" i="1" s="1"/>
  <c r="F439" i="1"/>
  <c r="G438" i="1"/>
  <c r="F438" i="1"/>
  <c r="F436" i="1"/>
  <c r="G435" i="1"/>
  <c r="G433" i="1"/>
  <c r="F433" i="1"/>
  <c r="J431" i="1"/>
  <c r="J429" i="1" s="1"/>
  <c r="J436" i="1" s="1"/>
  <c r="G431" i="1"/>
  <c r="G436" i="1" s="1"/>
  <c r="F431" i="1"/>
  <c r="F435" i="1" s="1"/>
  <c r="T417" i="1"/>
  <c r="T431" i="1" s="1"/>
  <c r="S417" i="1"/>
  <c r="S431" i="1" s="1"/>
  <c r="R417" i="1"/>
  <c r="R431" i="1" s="1"/>
  <c r="Q417" i="1"/>
  <c r="Q431" i="1" s="1"/>
  <c r="P417" i="1"/>
  <c r="P431" i="1" s="1"/>
  <c r="O417" i="1"/>
  <c r="O431" i="1" s="1"/>
  <c r="N417" i="1"/>
  <c r="N431" i="1" s="1"/>
  <c r="N429" i="1" s="1"/>
  <c r="N436" i="1" s="1"/>
  <c r="M417" i="1"/>
  <c r="M431" i="1" s="1"/>
  <c r="M429" i="1" s="1"/>
  <c r="M436" i="1" s="1"/>
  <c r="L417" i="1"/>
  <c r="L431" i="1" s="1"/>
  <c r="L429" i="1" s="1"/>
  <c r="L436" i="1" s="1"/>
  <c r="K417" i="1"/>
  <c r="K431" i="1" s="1"/>
  <c r="J417" i="1"/>
  <c r="I417" i="1"/>
  <c r="I431" i="1" s="1"/>
  <c r="H417" i="1"/>
  <c r="H431" i="1" s="1"/>
  <c r="G416" i="1"/>
  <c r="F416" i="1"/>
  <c r="G413" i="1"/>
  <c r="F413" i="1"/>
  <c r="H410" i="1"/>
  <c r="G432" i="1" l="1"/>
  <c r="F437" i="1"/>
  <c r="F441" i="1" s="1"/>
  <c r="F432" i="1"/>
  <c r="K429" i="1"/>
  <c r="K436" i="1" s="1"/>
  <c r="K432" i="1"/>
  <c r="J432" i="1"/>
  <c r="O429" i="1"/>
  <c r="O436" i="1" s="1"/>
  <c r="O432" i="1"/>
  <c r="H432" i="1"/>
  <c r="H429" i="1"/>
  <c r="H436" i="1" s="1"/>
  <c r="Q432" i="1"/>
  <c r="Q429" i="1"/>
  <c r="Q436" i="1" s="1"/>
  <c r="S432" i="1"/>
  <c r="S429" i="1"/>
  <c r="S436" i="1" s="1"/>
  <c r="H419" i="1"/>
  <c r="H438" i="1" s="1"/>
  <c r="H437" i="1" s="1"/>
  <c r="H442" i="1" s="1"/>
  <c r="H443" i="1" s="1"/>
  <c r="H416" i="1"/>
  <c r="P432" i="1"/>
  <c r="P429" i="1"/>
  <c r="P436" i="1" s="1"/>
  <c r="R432" i="1"/>
  <c r="R429" i="1"/>
  <c r="R436" i="1" s="1"/>
  <c r="T432" i="1"/>
  <c r="T429" i="1"/>
  <c r="T436" i="1" s="1"/>
  <c r="I432" i="1"/>
  <c r="I429" i="1"/>
  <c r="I436" i="1" s="1"/>
  <c r="M432" i="1"/>
  <c r="L432" i="1"/>
  <c r="N432" i="1"/>
  <c r="I410" i="1"/>
  <c r="H413" i="1"/>
  <c r="I413" i="1" l="1"/>
  <c r="J410" i="1"/>
  <c r="I419" i="1" l="1"/>
  <c r="I438" i="1" s="1"/>
  <c r="I437" i="1" s="1"/>
  <c r="I442" i="1" s="1"/>
  <c r="I443" i="1" s="1"/>
  <c r="I416" i="1"/>
  <c r="K410" i="1"/>
  <c r="J413" i="1"/>
  <c r="J419" i="1" l="1"/>
  <c r="J438" i="1" s="1"/>
  <c r="J437" i="1" s="1"/>
  <c r="J442" i="1" s="1"/>
  <c r="J443" i="1" s="1"/>
  <c r="J416" i="1"/>
  <c r="L410" i="1"/>
  <c r="K413" i="1"/>
  <c r="K419" i="1" l="1"/>
  <c r="K438" i="1" s="1"/>
  <c r="K437" i="1" s="1"/>
  <c r="K442" i="1" s="1"/>
  <c r="K443" i="1" s="1"/>
  <c r="K416" i="1"/>
  <c r="L413" i="1"/>
  <c r="M410" i="1"/>
  <c r="L419" i="1" l="1"/>
  <c r="L438" i="1" s="1"/>
  <c r="L437" i="1" s="1"/>
  <c r="L442" i="1" s="1"/>
  <c r="L443" i="1" s="1"/>
  <c r="L416" i="1"/>
  <c r="M413" i="1"/>
  <c r="N410" i="1"/>
  <c r="M419" i="1" l="1"/>
  <c r="M438" i="1" s="1"/>
  <c r="M437" i="1" s="1"/>
  <c r="M442" i="1" s="1"/>
  <c r="M443" i="1" s="1"/>
  <c r="M416" i="1"/>
  <c r="O410" i="1"/>
  <c r="N413" i="1"/>
  <c r="N419" i="1" l="1"/>
  <c r="N438" i="1" s="1"/>
  <c r="N437" i="1" s="1"/>
  <c r="N442" i="1" s="1"/>
  <c r="N443" i="1" s="1"/>
  <c r="N416" i="1"/>
  <c r="O413" i="1"/>
  <c r="P410" i="1"/>
  <c r="O419" i="1" l="1"/>
  <c r="O438" i="1" s="1"/>
  <c r="O437" i="1" s="1"/>
  <c r="O442" i="1" s="1"/>
  <c r="O443" i="1" s="1"/>
  <c r="O416" i="1"/>
  <c r="P413" i="1"/>
  <c r="Q410" i="1"/>
  <c r="Q413" i="1" l="1"/>
  <c r="R410" i="1"/>
  <c r="P419" i="1"/>
  <c r="P438" i="1" s="1"/>
  <c r="P437" i="1" s="1"/>
  <c r="P442" i="1" s="1"/>
  <c r="P443" i="1" s="1"/>
  <c r="P416" i="1"/>
  <c r="Q416" i="1" l="1"/>
  <c r="Q419" i="1"/>
  <c r="Q438" i="1" s="1"/>
  <c r="Q437" i="1" s="1"/>
  <c r="Q442" i="1" s="1"/>
  <c r="Q443" i="1" s="1"/>
  <c r="R413" i="1"/>
  <c r="S410" i="1"/>
  <c r="S413" i="1" l="1"/>
  <c r="T410" i="1"/>
  <c r="R419" i="1"/>
  <c r="R438" i="1" s="1"/>
  <c r="R437" i="1" s="1"/>
  <c r="R442" i="1" s="1"/>
  <c r="R443" i="1" s="1"/>
  <c r="R416" i="1"/>
  <c r="S416" i="1" l="1"/>
  <c r="S419" i="1"/>
  <c r="S438" i="1" s="1"/>
  <c r="S437" i="1" s="1"/>
  <c r="S442" i="1" s="1"/>
  <c r="S443" i="1" s="1"/>
  <c r="T413" i="1"/>
  <c r="T416" i="1" l="1"/>
  <c r="T419" i="1"/>
  <c r="T438" i="1" s="1"/>
  <c r="T437" i="1" s="1"/>
  <c r="T442" i="1" s="1"/>
  <c r="T443" i="1" s="1"/>
  <c r="J215" i="1" l="1"/>
  <c r="L215" i="1"/>
  <c r="N215" i="1"/>
  <c r="P215" i="1"/>
  <c r="H240" i="1"/>
  <c r="H376" i="1" l="1"/>
  <c r="H342" i="1"/>
  <c r="H308" i="1"/>
  <c r="H274" i="1"/>
  <c r="H206" i="1"/>
  <c r="H172" i="1"/>
  <c r="H138" i="1"/>
  <c r="H104" i="1"/>
  <c r="H70" i="1"/>
  <c r="H36" i="1"/>
  <c r="H2" i="1"/>
  <c r="E53" i="19"/>
  <c r="F53" i="19"/>
  <c r="D53" i="19"/>
  <c r="G59" i="1" l="1"/>
  <c r="G23" i="1" l="1"/>
  <c r="S3" i="18" l="1"/>
  <c r="T3" i="18"/>
  <c r="U3" i="18"/>
  <c r="V3" i="18"/>
  <c r="W3" i="18"/>
  <c r="X3" i="18"/>
  <c r="Y3" i="18"/>
  <c r="Z3" i="18"/>
  <c r="AA3" i="18"/>
  <c r="AB3" i="18"/>
  <c r="G409" i="1" l="1"/>
  <c r="F409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G404" i="1"/>
  <c r="F404" i="1"/>
  <c r="G399" i="1"/>
  <c r="F399" i="1"/>
  <c r="G397" i="1"/>
  <c r="G401" i="1" s="1"/>
  <c r="F397" i="1"/>
  <c r="F402" i="1" s="1"/>
  <c r="I383" i="1"/>
  <c r="I397" i="1" s="1"/>
  <c r="I395" i="1" s="1"/>
  <c r="G382" i="1"/>
  <c r="H381" i="1" s="1"/>
  <c r="H385" i="1" s="1"/>
  <c r="H404" i="1" s="1"/>
  <c r="F382" i="1"/>
  <c r="G379" i="1"/>
  <c r="H383" i="1" s="1"/>
  <c r="H397" i="1" s="1"/>
  <c r="F379" i="1"/>
  <c r="G375" i="1"/>
  <c r="F375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G370" i="1"/>
  <c r="F370" i="1"/>
  <c r="G365" i="1"/>
  <c r="F365" i="1"/>
  <c r="G363" i="1"/>
  <c r="G367" i="1" s="1"/>
  <c r="F363" i="1"/>
  <c r="F368" i="1" s="1"/>
  <c r="I349" i="1"/>
  <c r="I363" i="1" s="1"/>
  <c r="I361" i="1" s="1"/>
  <c r="G348" i="1"/>
  <c r="H351" i="1" s="1"/>
  <c r="H370" i="1" s="1"/>
  <c r="F348" i="1"/>
  <c r="G345" i="1"/>
  <c r="H349" i="1" s="1"/>
  <c r="H363" i="1" s="1"/>
  <c r="F345" i="1"/>
  <c r="G341" i="1"/>
  <c r="F341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G336" i="1"/>
  <c r="F336" i="1"/>
  <c r="G331" i="1"/>
  <c r="F331" i="1"/>
  <c r="G329" i="1"/>
  <c r="G333" i="1" s="1"/>
  <c r="F329" i="1"/>
  <c r="F334" i="1" s="1"/>
  <c r="I315" i="1"/>
  <c r="I329" i="1" s="1"/>
  <c r="I327" i="1" s="1"/>
  <c r="G314" i="1"/>
  <c r="H313" i="1" s="1"/>
  <c r="H317" i="1" s="1"/>
  <c r="H336" i="1" s="1"/>
  <c r="F314" i="1"/>
  <c r="G311" i="1"/>
  <c r="F311" i="1"/>
  <c r="G307" i="1"/>
  <c r="F307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G302" i="1"/>
  <c r="F302" i="1"/>
  <c r="G297" i="1"/>
  <c r="F297" i="1"/>
  <c r="G295" i="1"/>
  <c r="G299" i="1" s="1"/>
  <c r="F295" i="1"/>
  <c r="F300" i="1" s="1"/>
  <c r="I281" i="1"/>
  <c r="I295" i="1" s="1"/>
  <c r="I293" i="1" s="1"/>
  <c r="G280" i="1"/>
  <c r="H279" i="1" s="1"/>
  <c r="H283" i="1" s="1"/>
  <c r="H302" i="1" s="1"/>
  <c r="F280" i="1"/>
  <c r="G277" i="1"/>
  <c r="H281" i="1" s="1"/>
  <c r="H295" i="1" s="1"/>
  <c r="F277" i="1"/>
  <c r="F403" i="1" l="1"/>
  <c r="F407" i="1" s="1"/>
  <c r="H310" i="1"/>
  <c r="H315" i="1" s="1"/>
  <c r="H329" i="1" s="1"/>
  <c r="H296" i="1"/>
  <c r="H293" i="1"/>
  <c r="H300" i="1" s="1"/>
  <c r="H364" i="1"/>
  <c r="H361" i="1"/>
  <c r="H368" i="1" s="1"/>
  <c r="H398" i="1"/>
  <c r="H395" i="1"/>
  <c r="H402" i="1" s="1"/>
  <c r="H277" i="1"/>
  <c r="H345" i="1"/>
  <c r="H379" i="1"/>
  <c r="G403" i="1"/>
  <c r="G407" i="1" s="1"/>
  <c r="H369" i="1"/>
  <c r="H374" i="1" s="1"/>
  <c r="H375" i="1" s="1"/>
  <c r="G335" i="1"/>
  <c r="G339" i="1" s="1"/>
  <c r="F369" i="1"/>
  <c r="F373" i="1" s="1"/>
  <c r="G369" i="1"/>
  <c r="G373" i="1" s="1"/>
  <c r="G402" i="1"/>
  <c r="F364" i="1"/>
  <c r="G368" i="1"/>
  <c r="F335" i="1"/>
  <c r="F339" i="1" s="1"/>
  <c r="G364" i="1"/>
  <c r="F296" i="1"/>
  <c r="H335" i="1"/>
  <c r="H340" i="1" s="1"/>
  <c r="H341" i="1" s="1"/>
  <c r="F398" i="1"/>
  <c r="H301" i="1"/>
  <c r="H306" i="1" s="1"/>
  <c r="H307" i="1" s="1"/>
  <c r="G296" i="1"/>
  <c r="G300" i="1"/>
  <c r="H403" i="1"/>
  <c r="H408" i="1" s="1"/>
  <c r="H409" i="1" s="1"/>
  <c r="G398" i="1"/>
  <c r="F301" i="1"/>
  <c r="F305" i="1" s="1"/>
  <c r="G301" i="1"/>
  <c r="G305" i="1" s="1"/>
  <c r="I398" i="1"/>
  <c r="I402" i="1"/>
  <c r="H382" i="1"/>
  <c r="F401" i="1"/>
  <c r="I364" i="1"/>
  <c r="I368" i="1"/>
  <c r="H348" i="1"/>
  <c r="F367" i="1"/>
  <c r="I330" i="1"/>
  <c r="I334" i="1"/>
  <c r="F330" i="1"/>
  <c r="G334" i="1"/>
  <c r="H314" i="1"/>
  <c r="G330" i="1"/>
  <c r="F333" i="1"/>
  <c r="I296" i="1"/>
  <c r="I300" i="1"/>
  <c r="H280" i="1"/>
  <c r="F299" i="1"/>
  <c r="H311" i="1" l="1"/>
  <c r="H327" i="1"/>
  <c r="H334" i="1" s="1"/>
  <c r="H330" i="1"/>
  <c r="C3" i="18"/>
  <c r="D3" i="18"/>
  <c r="E3" i="18"/>
  <c r="F3" i="18"/>
  <c r="G3" i="18"/>
  <c r="H3" i="18"/>
  <c r="I3" i="18"/>
  <c r="J3" i="18"/>
  <c r="K3" i="18"/>
  <c r="L3" i="18"/>
  <c r="M3" i="18"/>
  <c r="N3" i="18"/>
  <c r="O3" i="18"/>
  <c r="P3" i="18"/>
  <c r="Q3" i="18"/>
  <c r="R3" i="18"/>
  <c r="I376" i="1" l="1"/>
  <c r="I381" i="1" s="1"/>
  <c r="I385" i="1" s="1"/>
  <c r="I404" i="1" s="1"/>
  <c r="I403" i="1" s="1"/>
  <c r="I408" i="1" s="1"/>
  <c r="I409" i="1" s="1"/>
  <c r="I342" i="1"/>
  <c r="I351" i="1" s="1"/>
  <c r="I370" i="1" s="1"/>
  <c r="I369" i="1" s="1"/>
  <c r="I374" i="1" s="1"/>
  <c r="I375" i="1" s="1"/>
  <c r="I308" i="1"/>
  <c r="I313" i="1" s="1"/>
  <c r="I317" i="1" s="1"/>
  <c r="I336" i="1" s="1"/>
  <c r="I335" i="1" s="1"/>
  <c r="I340" i="1" s="1"/>
  <c r="I341" i="1" s="1"/>
  <c r="I274" i="1"/>
  <c r="I279" i="1" s="1"/>
  <c r="I283" i="1" s="1"/>
  <c r="I302" i="1" s="1"/>
  <c r="I301" i="1" s="1"/>
  <c r="I306" i="1" s="1"/>
  <c r="I307" i="1" s="1"/>
  <c r="I138" i="1"/>
  <c r="J138" i="1" s="1"/>
  <c r="K138" i="1" s="1"/>
  <c r="L138" i="1" s="1"/>
  <c r="M138" i="1" s="1"/>
  <c r="N138" i="1" s="1"/>
  <c r="O138" i="1" s="1"/>
  <c r="P138" i="1" s="1"/>
  <c r="Q138" i="1" s="1"/>
  <c r="R138" i="1" s="1"/>
  <c r="S138" i="1" s="1"/>
  <c r="T138" i="1" s="1"/>
  <c r="I36" i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I172" i="1"/>
  <c r="J172" i="1" s="1"/>
  <c r="K172" i="1" s="1"/>
  <c r="L172" i="1" s="1"/>
  <c r="M172" i="1" s="1"/>
  <c r="N172" i="1" s="1"/>
  <c r="O172" i="1" s="1"/>
  <c r="P172" i="1" s="1"/>
  <c r="Q172" i="1" s="1"/>
  <c r="R172" i="1" s="1"/>
  <c r="S172" i="1" s="1"/>
  <c r="T172" i="1" s="1"/>
  <c r="I70" i="1"/>
  <c r="I206" i="1"/>
  <c r="J206" i="1" s="1"/>
  <c r="K206" i="1" s="1"/>
  <c r="L206" i="1" s="1"/>
  <c r="M206" i="1" s="1"/>
  <c r="N206" i="1" s="1"/>
  <c r="O206" i="1" s="1"/>
  <c r="P206" i="1" s="1"/>
  <c r="Q206" i="1" s="1"/>
  <c r="R206" i="1" s="1"/>
  <c r="S206" i="1" s="1"/>
  <c r="T206" i="1" s="1"/>
  <c r="I104" i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I240" i="1"/>
  <c r="J240" i="1" s="1"/>
  <c r="K240" i="1" s="1"/>
  <c r="L240" i="1" s="1"/>
  <c r="M240" i="1" s="1"/>
  <c r="N240" i="1" s="1"/>
  <c r="O240" i="1" s="1"/>
  <c r="P240" i="1" s="1"/>
  <c r="Q240" i="1" s="1"/>
  <c r="R240" i="1" s="1"/>
  <c r="S240" i="1" s="1"/>
  <c r="T240" i="1" s="1"/>
  <c r="G273" i="1"/>
  <c r="F273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G268" i="1"/>
  <c r="F268" i="1"/>
  <c r="G263" i="1"/>
  <c r="F263" i="1"/>
  <c r="G261" i="1"/>
  <c r="G265" i="1" s="1"/>
  <c r="F261" i="1"/>
  <c r="F265" i="1" s="1"/>
  <c r="I247" i="1"/>
  <c r="I261" i="1" s="1"/>
  <c r="H247" i="1"/>
  <c r="H261" i="1" s="1"/>
  <c r="H259" i="1" s="1"/>
  <c r="G246" i="1"/>
  <c r="H245" i="1" s="1"/>
  <c r="H249" i="1" s="1"/>
  <c r="H268" i="1" s="1"/>
  <c r="F246" i="1"/>
  <c r="G243" i="1"/>
  <c r="F243" i="1"/>
  <c r="G239" i="1"/>
  <c r="F239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G234" i="1"/>
  <c r="F234" i="1"/>
  <c r="G229" i="1"/>
  <c r="F229" i="1"/>
  <c r="G227" i="1"/>
  <c r="G231" i="1" s="1"/>
  <c r="F227" i="1"/>
  <c r="F232" i="1" s="1"/>
  <c r="I213" i="1"/>
  <c r="I227" i="1" s="1"/>
  <c r="G212" i="1"/>
  <c r="H211" i="1" s="1"/>
  <c r="F212" i="1"/>
  <c r="G209" i="1"/>
  <c r="H213" i="1" s="1"/>
  <c r="H227" i="1" s="1"/>
  <c r="H225" i="1" s="1"/>
  <c r="F209" i="1"/>
  <c r="G205" i="1"/>
  <c r="F205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G200" i="1"/>
  <c r="F200" i="1"/>
  <c r="G195" i="1"/>
  <c r="F195" i="1"/>
  <c r="G193" i="1"/>
  <c r="G197" i="1" s="1"/>
  <c r="F193" i="1"/>
  <c r="F197" i="1" s="1"/>
  <c r="I179" i="1"/>
  <c r="I193" i="1" s="1"/>
  <c r="G178" i="1"/>
  <c r="H177" i="1" s="1"/>
  <c r="H181" i="1" s="1"/>
  <c r="H200" i="1" s="1"/>
  <c r="F178" i="1"/>
  <c r="G175" i="1"/>
  <c r="H179" i="1" s="1"/>
  <c r="H193" i="1" s="1"/>
  <c r="H191" i="1" s="1"/>
  <c r="F175" i="1"/>
  <c r="G171" i="1"/>
  <c r="F171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G166" i="1"/>
  <c r="F166" i="1"/>
  <c r="G161" i="1"/>
  <c r="F161" i="1"/>
  <c r="G159" i="1"/>
  <c r="G163" i="1" s="1"/>
  <c r="F159" i="1"/>
  <c r="F163" i="1" s="1"/>
  <c r="I145" i="1"/>
  <c r="I159" i="1" s="1"/>
  <c r="I157" i="1" s="1"/>
  <c r="G144" i="1"/>
  <c r="H143" i="1" s="1"/>
  <c r="H147" i="1" s="1"/>
  <c r="H166" i="1" s="1"/>
  <c r="F144" i="1"/>
  <c r="G141" i="1"/>
  <c r="H145" i="1" s="1"/>
  <c r="H159" i="1" s="1"/>
  <c r="F141" i="1"/>
  <c r="G137" i="1"/>
  <c r="F137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G132" i="1"/>
  <c r="F132" i="1"/>
  <c r="G127" i="1"/>
  <c r="F127" i="1"/>
  <c r="G125" i="1"/>
  <c r="G129" i="1" s="1"/>
  <c r="F125" i="1"/>
  <c r="F129" i="1" s="1"/>
  <c r="I111" i="1"/>
  <c r="I125" i="1" s="1"/>
  <c r="G110" i="1"/>
  <c r="H109" i="1" s="1"/>
  <c r="H113" i="1" s="1"/>
  <c r="H132" i="1" s="1"/>
  <c r="F110" i="1"/>
  <c r="G107" i="1"/>
  <c r="H111" i="1" s="1"/>
  <c r="H125" i="1" s="1"/>
  <c r="H123" i="1" s="1"/>
  <c r="F107" i="1"/>
  <c r="G103" i="1"/>
  <c r="F103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G98" i="1"/>
  <c r="F98" i="1"/>
  <c r="G93" i="1"/>
  <c r="F93" i="1"/>
  <c r="G91" i="1"/>
  <c r="G95" i="1" s="1"/>
  <c r="F91" i="1"/>
  <c r="F95" i="1" s="1"/>
  <c r="G76" i="1"/>
  <c r="H75" i="1" s="1"/>
  <c r="F76" i="1"/>
  <c r="G73" i="1"/>
  <c r="H72" i="1" s="1"/>
  <c r="H77" i="1" s="1"/>
  <c r="H91" i="1" s="1"/>
  <c r="H89" i="1" s="1"/>
  <c r="F73" i="1"/>
  <c r="G69" i="1"/>
  <c r="F69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G64" i="1"/>
  <c r="F64" i="1"/>
  <c r="F59" i="1"/>
  <c r="G57" i="1"/>
  <c r="F57" i="1"/>
  <c r="F61" i="1" s="1"/>
  <c r="T43" i="1"/>
  <c r="T57" i="1" s="1"/>
  <c r="T55" i="1" s="1"/>
  <c r="S43" i="1"/>
  <c r="S57" i="1" s="1"/>
  <c r="S55" i="1" s="1"/>
  <c r="R43" i="1"/>
  <c r="R57" i="1" s="1"/>
  <c r="Q43" i="1"/>
  <c r="Q57" i="1" s="1"/>
  <c r="Q55" i="1" s="1"/>
  <c r="P43" i="1"/>
  <c r="P57" i="1" s="1"/>
  <c r="P55" i="1" s="1"/>
  <c r="O43" i="1"/>
  <c r="O57" i="1" s="1"/>
  <c r="O55" i="1" s="1"/>
  <c r="N43" i="1"/>
  <c r="N57" i="1" s="1"/>
  <c r="M43" i="1"/>
  <c r="M57" i="1" s="1"/>
  <c r="M55" i="1" s="1"/>
  <c r="L43" i="1"/>
  <c r="L57" i="1" s="1"/>
  <c r="L55" i="1" s="1"/>
  <c r="K43" i="1"/>
  <c r="K57" i="1" s="1"/>
  <c r="K55" i="1" s="1"/>
  <c r="J43" i="1"/>
  <c r="J57" i="1" s="1"/>
  <c r="I43" i="1"/>
  <c r="I57" i="1" s="1"/>
  <c r="I55" i="1" s="1"/>
  <c r="H43" i="1"/>
  <c r="H57" i="1" s="1"/>
  <c r="H55" i="1" s="1"/>
  <c r="G42" i="1"/>
  <c r="H41" i="1" s="1"/>
  <c r="H45" i="1" s="1"/>
  <c r="H64" i="1" s="1"/>
  <c r="F42" i="1"/>
  <c r="G39" i="1"/>
  <c r="F39" i="1"/>
  <c r="H215" i="1" l="1"/>
  <c r="H234" i="1" s="1"/>
  <c r="H233" i="1" s="1"/>
  <c r="H238" i="1" s="1"/>
  <c r="H239" i="1" s="1"/>
  <c r="H79" i="1"/>
  <c r="H98" i="1" s="1"/>
  <c r="H97" i="1" s="1"/>
  <c r="H102" i="1" s="1"/>
  <c r="H103" i="1" s="1"/>
  <c r="H144" i="1"/>
  <c r="I143" i="1" s="1"/>
  <c r="I147" i="1" s="1"/>
  <c r="I166" i="1" s="1"/>
  <c r="I165" i="1" s="1"/>
  <c r="I170" i="1" s="1"/>
  <c r="I171" i="1" s="1"/>
  <c r="N58" i="1"/>
  <c r="N55" i="1"/>
  <c r="N62" i="1" s="1"/>
  <c r="I225" i="1"/>
  <c r="I232" i="1" s="1"/>
  <c r="J58" i="1"/>
  <c r="J55" i="1"/>
  <c r="J62" i="1" s="1"/>
  <c r="R58" i="1"/>
  <c r="R55" i="1"/>
  <c r="R62" i="1" s="1"/>
  <c r="H157" i="1"/>
  <c r="H164" i="1" s="1"/>
  <c r="I123" i="1"/>
  <c r="I130" i="1" s="1"/>
  <c r="I191" i="1"/>
  <c r="I198" i="1" s="1"/>
  <c r="I259" i="1"/>
  <c r="I266" i="1" s="1"/>
  <c r="J70" i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J274" i="1"/>
  <c r="I280" i="1"/>
  <c r="I277" i="1"/>
  <c r="I311" i="1"/>
  <c r="I314" i="1"/>
  <c r="J308" i="1"/>
  <c r="I345" i="1"/>
  <c r="J342" i="1"/>
  <c r="I348" i="1"/>
  <c r="J376" i="1"/>
  <c r="I379" i="1"/>
  <c r="I382" i="1"/>
  <c r="F199" i="1"/>
  <c r="F203" i="1" s="1"/>
  <c r="F97" i="1"/>
  <c r="F101" i="1" s="1"/>
  <c r="G232" i="1"/>
  <c r="F63" i="1"/>
  <c r="F67" i="1" s="1"/>
  <c r="F96" i="1"/>
  <c r="F130" i="1"/>
  <c r="G63" i="1"/>
  <c r="G67" i="1" s="1"/>
  <c r="G233" i="1"/>
  <c r="G237" i="1" s="1"/>
  <c r="F266" i="1"/>
  <c r="F164" i="1"/>
  <c r="G199" i="1"/>
  <c r="G203" i="1" s="1"/>
  <c r="G267" i="1"/>
  <c r="G271" i="1" s="1"/>
  <c r="G165" i="1"/>
  <c r="G169" i="1" s="1"/>
  <c r="G97" i="1"/>
  <c r="G101" i="1" s="1"/>
  <c r="F131" i="1"/>
  <c r="F135" i="1" s="1"/>
  <c r="G131" i="1"/>
  <c r="G135" i="1" s="1"/>
  <c r="F165" i="1"/>
  <c r="F169" i="1" s="1"/>
  <c r="F198" i="1"/>
  <c r="H131" i="1"/>
  <c r="H136" i="1" s="1"/>
  <c r="H137" i="1" s="1"/>
  <c r="G266" i="1"/>
  <c r="G61" i="1"/>
  <c r="G62" i="1"/>
  <c r="I160" i="1"/>
  <c r="I164" i="1"/>
  <c r="H199" i="1"/>
  <c r="H204" i="1" s="1"/>
  <c r="H205" i="1" s="1"/>
  <c r="H165" i="1"/>
  <c r="H170" i="1" s="1"/>
  <c r="H171" i="1" s="1"/>
  <c r="F233" i="1"/>
  <c r="F237" i="1" s="1"/>
  <c r="H63" i="1"/>
  <c r="H68" i="1" s="1"/>
  <c r="H69" i="1" s="1"/>
  <c r="F231" i="1"/>
  <c r="H267" i="1"/>
  <c r="H272" i="1" s="1"/>
  <c r="H273" i="1" s="1"/>
  <c r="F267" i="1"/>
  <c r="F271" i="1" s="1"/>
  <c r="H243" i="1"/>
  <c r="H262" i="1"/>
  <c r="H266" i="1"/>
  <c r="I262" i="1"/>
  <c r="H246" i="1"/>
  <c r="I245" i="1" s="1"/>
  <c r="I249" i="1" s="1"/>
  <c r="I268" i="1" s="1"/>
  <c r="I267" i="1" s="1"/>
  <c r="I272" i="1" s="1"/>
  <c r="I273" i="1" s="1"/>
  <c r="G262" i="1"/>
  <c r="F262" i="1"/>
  <c r="H209" i="1"/>
  <c r="H228" i="1"/>
  <c r="H232" i="1"/>
  <c r="F228" i="1"/>
  <c r="I228" i="1"/>
  <c r="H212" i="1"/>
  <c r="G228" i="1"/>
  <c r="H175" i="1"/>
  <c r="H194" i="1"/>
  <c r="H198" i="1"/>
  <c r="F194" i="1"/>
  <c r="G198" i="1"/>
  <c r="H178" i="1"/>
  <c r="I177" i="1" s="1"/>
  <c r="I181" i="1" s="1"/>
  <c r="I200" i="1" s="1"/>
  <c r="I199" i="1" s="1"/>
  <c r="I204" i="1" s="1"/>
  <c r="I205" i="1" s="1"/>
  <c r="G194" i="1"/>
  <c r="I194" i="1"/>
  <c r="H141" i="1"/>
  <c r="F160" i="1"/>
  <c r="G164" i="1"/>
  <c r="H160" i="1"/>
  <c r="G160" i="1"/>
  <c r="H126" i="1"/>
  <c r="H130" i="1"/>
  <c r="I126" i="1"/>
  <c r="F126" i="1"/>
  <c r="G130" i="1"/>
  <c r="H110" i="1"/>
  <c r="I109" i="1" s="1"/>
  <c r="I113" i="1" s="1"/>
  <c r="I132" i="1" s="1"/>
  <c r="I131" i="1" s="1"/>
  <c r="I136" i="1" s="1"/>
  <c r="I137" i="1" s="1"/>
  <c r="G126" i="1"/>
  <c r="H107" i="1"/>
  <c r="H92" i="1"/>
  <c r="H96" i="1"/>
  <c r="F92" i="1"/>
  <c r="G96" i="1"/>
  <c r="H76" i="1"/>
  <c r="I75" i="1" s="1"/>
  <c r="G92" i="1"/>
  <c r="H73" i="1"/>
  <c r="I72" i="1" s="1"/>
  <c r="I77" i="1" s="1"/>
  <c r="I91" i="1" s="1"/>
  <c r="I89" i="1" s="1"/>
  <c r="H58" i="1"/>
  <c r="H62" i="1"/>
  <c r="L58" i="1"/>
  <c r="L62" i="1"/>
  <c r="T58" i="1"/>
  <c r="T62" i="1"/>
  <c r="I62" i="1"/>
  <c r="I58" i="1"/>
  <c r="M62" i="1"/>
  <c r="M58" i="1"/>
  <c r="Q62" i="1"/>
  <c r="Q58" i="1"/>
  <c r="P58" i="1"/>
  <c r="P62" i="1"/>
  <c r="K62" i="1"/>
  <c r="K58" i="1"/>
  <c r="O58" i="1"/>
  <c r="O62" i="1"/>
  <c r="S62" i="1"/>
  <c r="S58" i="1"/>
  <c r="H39" i="1"/>
  <c r="F62" i="1"/>
  <c r="H42" i="1"/>
  <c r="I41" i="1" s="1"/>
  <c r="I45" i="1" s="1"/>
  <c r="I64" i="1" s="1"/>
  <c r="I63" i="1" s="1"/>
  <c r="I68" i="1" s="1"/>
  <c r="I69" i="1" s="1"/>
  <c r="G58" i="1"/>
  <c r="F58" i="1"/>
  <c r="I2" i="1"/>
  <c r="I79" i="1" l="1"/>
  <c r="I98" i="1" s="1"/>
  <c r="I97" i="1" s="1"/>
  <c r="I102" i="1" s="1"/>
  <c r="I103" i="1" s="1"/>
  <c r="J279" i="1"/>
  <c r="J283" i="1" s="1"/>
  <c r="J302" i="1" s="1"/>
  <c r="J301" i="1" s="1"/>
  <c r="J306" i="1" s="1"/>
  <c r="J307" i="1" s="1"/>
  <c r="J351" i="1"/>
  <c r="J370" i="1" s="1"/>
  <c r="J369" i="1" s="1"/>
  <c r="J374" i="1" s="1"/>
  <c r="J375" i="1" s="1"/>
  <c r="J313" i="1"/>
  <c r="J317" i="1" s="1"/>
  <c r="J336" i="1" s="1"/>
  <c r="J335" i="1" s="1"/>
  <c r="J340" i="1" s="1"/>
  <c r="J341" i="1" s="1"/>
  <c r="I211" i="1"/>
  <c r="J381" i="1"/>
  <c r="J385" i="1" s="1"/>
  <c r="J404" i="1" s="1"/>
  <c r="J403" i="1" s="1"/>
  <c r="J408" i="1" s="1"/>
  <c r="J409" i="1" s="1"/>
  <c r="I96" i="1"/>
  <c r="I92" i="1"/>
  <c r="J349" i="1"/>
  <c r="J363" i="1" s="1"/>
  <c r="J383" i="1"/>
  <c r="J397" i="1" s="1"/>
  <c r="J395" i="1" s="1"/>
  <c r="J281" i="1"/>
  <c r="J295" i="1" s="1"/>
  <c r="J315" i="1"/>
  <c r="J329" i="1" s="1"/>
  <c r="J327" i="1" s="1"/>
  <c r="J2" i="1"/>
  <c r="K342" i="1"/>
  <c r="J345" i="1"/>
  <c r="J379" i="1"/>
  <c r="K376" i="1"/>
  <c r="J311" i="1"/>
  <c r="K308" i="1"/>
  <c r="K274" i="1"/>
  <c r="J277" i="1"/>
  <c r="G5" i="1"/>
  <c r="G8" i="1"/>
  <c r="H7" i="1" s="1"/>
  <c r="H11" i="1" s="1"/>
  <c r="G24" i="1"/>
  <c r="G25" i="1"/>
  <c r="G30" i="1"/>
  <c r="G31" i="1"/>
  <c r="G32" i="1"/>
  <c r="G35" i="1"/>
  <c r="T9" i="1"/>
  <c r="T23" i="1" s="1"/>
  <c r="T21" i="1" s="1"/>
  <c r="T31" i="1"/>
  <c r="T32" i="1"/>
  <c r="I215" i="1" l="1"/>
  <c r="I234" i="1" s="1"/>
  <c r="I233" i="1" s="1"/>
  <c r="I238" i="1" s="1"/>
  <c r="I239" i="1" s="1"/>
  <c r="J314" i="1"/>
  <c r="J382" i="1"/>
  <c r="J280" i="1"/>
  <c r="K279" i="1" s="1"/>
  <c r="K283" i="1" s="1"/>
  <c r="K302" i="1" s="1"/>
  <c r="K301" i="1" s="1"/>
  <c r="K306" i="1" s="1"/>
  <c r="K307" i="1" s="1"/>
  <c r="J364" i="1"/>
  <c r="J361" i="1"/>
  <c r="J368" i="1" s="1"/>
  <c r="J296" i="1"/>
  <c r="J293" i="1"/>
  <c r="J300" i="1" s="1"/>
  <c r="J348" i="1"/>
  <c r="K313" i="1"/>
  <c r="K317" i="1" s="1"/>
  <c r="K336" i="1" s="1"/>
  <c r="K335" i="1" s="1"/>
  <c r="K340" i="1" s="1"/>
  <c r="K341" i="1" s="1"/>
  <c r="K381" i="1"/>
  <c r="K385" i="1" s="1"/>
  <c r="K404" i="1" s="1"/>
  <c r="K403" i="1" s="1"/>
  <c r="K408" i="1" s="1"/>
  <c r="K409" i="1" s="1"/>
  <c r="J402" i="1"/>
  <c r="J398" i="1"/>
  <c r="J330" i="1"/>
  <c r="J334" i="1"/>
  <c r="K315" i="1"/>
  <c r="K329" i="1" s="1"/>
  <c r="K327" i="1" s="1"/>
  <c r="K345" i="1"/>
  <c r="K277" i="1"/>
  <c r="K383" i="1"/>
  <c r="K397" i="1" s="1"/>
  <c r="K2" i="1"/>
  <c r="K5" i="1" s="1"/>
  <c r="L274" i="1"/>
  <c r="L376" i="1"/>
  <c r="K379" i="1"/>
  <c r="L342" i="1"/>
  <c r="L308" i="1"/>
  <c r="K311" i="1"/>
  <c r="G29" i="1"/>
  <c r="G33" i="1" s="1"/>
  <c r="G28" i="1"/>
  <c r="G27" i="1"/>
  <c r="T28" i="1"/>
  <c r="T24" i="1"/>
  <c r="F35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/>
  <c r="S31" i="1"/>
  <c r="R31" i="1"/>
  <c r="Q31" i="1"/>
  <c r="P31" i="1"/>
  <c r="O31" i="1"/>
  <c r="N31" i="1"/>
  <c r="M31" i="1"/>
  <c r="L31" i="1"/>
  <c r="K31" i="1"/>
  <c r="J31" i="1"/>
  <c r="I31" i="1"/>
  <c r="H31" i="1"/>
  <c r="F31" i="1"/>
  <c r="F30" i="1"/>
  <c r="F25" i="1"/>
  <c r="F23" i="1"/>
  <c r="F24" i="1" s="1"/>
  <c r="H30" i="1"/>
  <c r="S9" i="1"/>
  <c r="S23" i="1" s="1"/>
  <c r="S21" i="1" s="1"/>
  <c r="R9" i="1"/>
  <c r="R23" i="1" s="1"/>
  <c r="Q9" i="1"/>
  <c r="Q23" i="1" s="1"/>
  <c r="Q21" i="1" s="1"/>
  <c r="P9" i="1"/>
  <c r="P23" i="1" s="1"/>
  <c r="P21" i="1" s="1"/>
  <c r="O9" i="1"/>
  <c r="O23" i="1" s="1"/>
  <c r="O21" i="1" s="1"/>
  <c r="N9" i="1"/>
  <c r="N23" i="1" s="1"/>
  <c r="M9" i="1"/>
  <c r="M23" i="1" s="1"/>
  <c r="M21" i="1" s="1"/>
  <c r="L9" i="1"/>
  <c r="L23" i="1" s="1"/>
  <c r="L21" i="1" s="1"/>
  <c r="K9" i="1"/>
  <c r="K23" i="1" s="1"/>
  <c r="K21" i="1" s="1"/>
  <c r="J9" i="1"/>
  <c r="J23" i="1" s="1"/>
  <c r="I9" i="1"/>
  <c r="I23" i="1" s="1"/>
  <c r="I21" i="1" s="1"/>
  <c r="H9" i="1"/>
  <c r="H23" i="1" s="1"/>
  <c r="H21" i="1" s="1"/>
  <c r="H8" i="1"/>
  <c r="I7" i="1" s="1"/>
  <c r="F8" i="1"/>
  <c r="I5" i="1"/>
  <c r="H5" i="1"/>
  <c r="F5" i="1"/>
  <c r="K351" i="1" l="1"/>
  <c r="K370" i="1" s="1"/>
  <c r="K369" i="1" s="1"/>
  <c r="K374" i="1" s="1"/>
  <c r="K375" i="1" s="1"/>
  <c r="K348" i="1"/>
  <c r="K398" i="1"/>
  <c r="K395" i="1"/>
  <c r="K402" i="1" s="1"/>
  <c r="J24" i="1"/>
  <c r="J21" i="1"/>
  <c r="J28" i="1" s="1"/>
  <c r="N24" i="1"/>
  <c r="N21" i="1"/>
  <c r="N28" i="1" s="1"/>
  <c r="R24" i="1"/>
  <c r="R21" i="1"/>
  <c r="R28" i="1" s="1"/>
  <c r="K382" i="1"/>
  <c r="L381" i="1" s="1"/>
  <c r="L385" i="1" s="1"/>
  <c r="L404" i="1" s="1"/>
  <c r="L403" i="1" s="1"/>
  <c r="L408" i="1" s="1"/>
  <c r="L409" i="1" s="1"/>
  <c r="I11" i="1"/>
  <c r="I30" i="1" s="1"/>
  <c r="I29" i="1" s="1"/>
  <c r="I34" i="1" s="1"/>
  <c r="I35" i="1" s="1"/>
  <c r="K280" i="1"/>
  <c r="L279" i="1" s="1"/>
  <c r="K314" i="1"/>
  <c r="L313" i="1" s="1"/>
  <c r="L317" i="1" s="1"/>
  <c r="L336" i="1" s="1"/>
  <c r="L335" i="1" s="1"/>
  <c r="L340" i="1" s="1"/>
  <c r="L341" i="1" s="1"/>
  <c r="L351" i="1"/>
  <c r="L370" i="1" s="1"/>
  <c r="L369" i="1" s="1"/>
  <c r="L374" i="1" s="1"/>
  <c r="L375" i="1" s="1"/>
  <c r="I8" i="1"/>
  <c r="J7" i="1" s="1"/>
  <c r="L281" i="1"/>
  <c r="L295" i="1" s="1"/>
  <c r="L293" i="1" s="1"/>
  <c r="L349" i="1"/>
  <c r="L363" i="1" s="1"/>
  <c r="L361" i="1" s="1"/>
  <c r="K330" i="1"/>
  <c r="K334" i="1"/>
  <c r="L383" i="1"/>
  <c r="L397" i="1" s="1"/>
  <c r="L395" i="1" s="1"/>
  <c r="K349" i="1"/>
  <c r="K363" i="1" s="1"/>
  <c r="K361" i="1" s="1"/>
  <c r="L311" i="1"/>
  <c r="K281" i="1"/>
  <c r="K295" i="1" s="1"/>
  <c r="K293" i="1" s="1"/>
  <c r="L2" i="1"/>
  <c r="H29" i="1"/>
  <c r="H34" i="1" s="1"/>
  <c r="H35" i="1" s="1"/>
  <c r="M376" i="1"/>
  <c r="M308" i="1"/>
  <c r="M342" i="1"/>
  <c r="L345" i="1"/>
  <c r="L277" i="1"/>
  <c r="M274" i="1"/>
  <c r="J5" i="1"/>
  <c r="I107" i="1"/>
  <c r="I110" i="1"/>
  <c r="J109" i="1" s="1"/>
  <c r="J113" i="1" s="1"/>
  <c r="J132" i="1" s="1"/>
  <c r="J131" i="1" s="1"/>
  <c r="J136" i="1" s="1"/>
  <c r="J137" i="1" s="1"/>
  <c r="I42" i="1"/>
  <c r="J41" i="1" s="1"/>
  <c r="J45" i="1" s="1"/>
  <c r="J64" i="1" s="1"/>
  <c r="J63" i="1" s="1"/>
  <c r="J68" i="1" s="1"/>
  <c r="J69" i="1" s="1"/>
  <c r="I39" i="1"/>
  <c r="I141" i="1"/>
  <c r="I144" i="1"/>
  <c r="J143" i="1" s="1"/>
  <c r="J147" i="1" s="1"/>
  <c r="J166" i="1" s="1"/>
  <c r="J165" i="1" s="1"/>
  <c r="J170" i="1" s="1"/>
  <c r="J171" i="1" s="1"/>
  <c r="I246" i="1"/>
  <c r="J245" i="1" s="1"/>
  <c r="J249" i="1" s="1"/>
  <c r="J268" i="1" s="1"/>
  <c r="J267" i="1" s="1"/>
  <c r="J272" i="1" s="1"/>
  <c r="J273" i="1" s="1"/>
  <c r="I243" i="1"/>
  <c r="I175" i="1"/>
  <c r="I178" i="1"/>
  <c r="J177" i="1" s="1"/>
  <c r="J181" i="1" s="1"/>
  <c r="J200" i="1" s="1"/>
  <c r="J199" i="1" s="1"/>
  <c r="J204" i="1" s="1"/>
  <c r="J205" i="1" s="1"/>
  <c r="I76" i="1"/>
  <c r="J75" i="1" s="1"/>
  <c r="I73" i="1"/>
  <c r="I212" i="1"/>
  <c r="I209" i="1"/>
  <c r="J213" i="1" s="1"/>
  <c r="J227" i="1" s="1"/>
  <c r="J225" i="1" s="1"/>
  <c r="F29" i="1"/>
  <c r="F33" i="1" s="1"/>
  <c r="F27" i="1"/>
  <c r="K24" i="1"/>
  <c r="K28" i="1"/>
  <c r="O24" i="1"/>
  <c r="O28" i="1"/>
  <c r="S24" i="1"/>
  <c r="S28" i="1"/>
  <c r="H28" i="1"/>
  <c r="H24" i="1"/>
  <c r="L28" i="1"/>
  <c r="L24" i="1"/>
  <c r="P28" i="1"/>
  <c r="P24" i="1"/>
  <c r="I28" i="1"/>
  <c r="I24" i="1"/>
  <c r="M28" i="1"/>
  <c r="M24" i="1"/>
  <c r="Q28" i="1"/>
  <c r="Q24" i="1"/>
  <c r="F28" i="1"/>
  <c r="J79" i="1" l="1"/>
  <c r="J98" i="1" s="1"/>
  <c r="J97" i="1" s="1"/>
  <c r="J102" i="1" s="1"/>
  <c r="J103" i="1" s="1"/>
  <c r="L283" i="1"/>
  <c r="L302" i="1" s="1"/>
  <c r="L301" i="1" s="1"/>
  <c r="L306" i="1" s="1"/>
  <c r="L307" i="1" s="1"/>
  <c r="L280" i="1"/>
  <c r="M279" i="1" s="1"/>
  <c r="M283" i="1" s="1"/>
  <c r="M302" i="1" s="1"/>
  <c r="M301" i="1" s="1"/>
  <c r="M306" i="1" s="1"/>
  <c r="M307" i="1" s="1"/>
  <c r="J11" i="1"/>
  <c r="J30" i="1" s="1"/>
  <c r="J29" i="1" s="1"/>
  <c r="J34" i="1" s="1"/>
  <c r="J35" i="1" s="1"/>
  <c r="L314" i="1"/>
  <c r="M313" i="1" s="1"/>
  <c r="M317" i="1" s="1"/>
  <c r="M336" i="1" s="1"/>
  <c r="M335" i="1" s="1"/>
  <c r="M340" i="1" s="1"/>
  <c r="M341" i="1" s="1"/>
  <c r="L348" i="1"/>
  <c r="M351" i="1" s="1"/>
  <c r="M370" i="1" s="1"/>
  <c r="M369" i="1" s="1"/>
  <c r="M374" i="1" s="1"/>
  <c r="M375" i="1" s="1"/>
  <c r="L382" i="1"/>
  <c r="M381" i="1" s="1"/>
  <c r="M385" i="1" s="1"/>
  <c r="M404" i="1" s="1"/>
  <c r="M403" i="1" s="1"/>
  <c r="M408" i="1" s="1"/>
  <c r="M409" i="1" s="1"/>
  <c r="J8" i="1"/>
  <c r="K7" i="1" s="1"/>
  <c r="J234" i="1"/>
  <c r="J233" i="1" s="1"/>
  <c r="J238" i="1" s="1"/>
  <c r="J239" i="1" s="1"/>
  <c r="J72" i="1"/>
  <c r="J77" i="1" s="1"/>
  <c r="J91" i="1" s="1"/>
  <c r="J89" i="1" s="1"/>
  <c r="M315" i="1"/>
  <c r="M329" i="1" s="1"/>
  <c r="M327" i="1" s="1"/>
  <c r="L368" i="1"/>
  <c r="L364" i="1"/>
  <c r="L402" i="1"/>
  <c r="L398" i="1"/>
  <c r="L296" i="1"/>
  <c r="L300" i="1"/>
  <c r="L379" i="1"/>
  <c r="L315" i="1"/>
  <c r="L329" i="1" s="1"/>
  <c r="L327" i="1" s="1"/>
  <c r="M345" i="1"/>
  <c r="M281" i="1"/>
  <c r="M295" i="1" s="1"/>
  <c r="M293" i="1" s="1"/>
  <c r="K364" i="1"/>
  <c r="K368" i="1"/>
  <c r="J247" i="1"/>
  <c r="J261" i="1" s="1"/>
  <c r="J259" i="1" s="1"/>
  <c r="J179" i="1"/>
  <c r="J193" i="1" s="1"/>
  <c r="J191" i="1" s="1"/>
  <c r="J145" i="1"/>
  <c r="J159" i="1" s="1"/>
  <c r="J157" i="1" s="1"/>
  <c r="J107" i="1"/>
  <c r="K300" i="1"/>
  <c r="K296" i="1"/>
  <c r="J232" i="1"/>
  <c r="J228" i="1"/>
  <c r="M2" i="1"/>
  <c r="L5" i="1"/>
  <c r="M277" i="1"/>
  <c r="N274" i="1"/>
  <c r="N308" i="1"/>
  <c r="M311" i="1"/>
  <c r="N342" i="1"/>
  <c r="N376" i="1"/>
  <c r="J209" i="1"/>
  <c r="K213" i="1" s="1"/>
  <c r="K227" i="1" s="1"/>
  <c r="K225" i="1" s="1"/>
  <c r="J246" i="1"/>
  <c r="K245" i="1" s="1"/>
  <c r="K249" i="1" s="1"/>
  <c r="K268" i="1" s="1"/>
  <c r="K267" i="1" s="1"/>
  <c r="K272" i="1" s="1"/>
  <c r="K273" i="1" s="1"/>
  <c r="J39" i="1"/>
  <c r="J42" i="1"/>
  <c r="K41" i="1" s="1"/>
  <c r="K45" i="1" s="1"/>
  <c r="K64" i="1" s="1"/>
  <c r="K63" i="1" s="1"/>
  <c r="K68" i="1" s="1"/>
  <c r="K69" i="1" s="1"/>
  <c r="J175" i="1"/>
  <c r="J178" i="1"/>
  <c r="K177" i="1" s="1"/>
  <c r="K181" i="1" s="1"/>
  <c r="K200" i="1" s="1"/>
  <c r="K199" i="1" s="1"/>
  <c r="K204" i="1" s="1"/>
  <c r="K205" i="1" s="1"/>
  <c r="J76" i="1"/>
  <c r="K75" i="1" s="1"/>
  <c r="J141" i="1"/>
  <c r="J144" i="1"/>
  <c r="K143" i="1" s="1"/>
  <c r="K147" i="1" s="1"/>
  <c r="K166" i="1" s="1"/>
  <c r="K165" i="1" s="1"/>
  <c r="K170" i="1" s="1"/>
  <c r="K171" i="1" s="1"/>
  <c r="J110" i="1"/>
  <c r="K109" i="1" s="1"/>
  <c r="K113" i="1" s="1"/>
  <c r="K132" i="1" s="1"/>
  <c r="K131" i="1" s="1"/>
  <c r="K136" i="1" s="1"/>
  <c r="K137" i="1" s="1"/>
  <c r="K79" i="1" l="1"/>
  <c r="K98" i="1" s="1"/>
  <c r="K97" i="1" s="1"/>
  <c r="K102" i="1" s="1"/>
  <c r="K103" i="1" s="1"/>
  <c r="K11" i="1"/>
  <c r="K30" i="1" s="1"/>
  <c r="K29" i="1" s="1"/>
  <c r="K34" i="1" s="1"/>
  <c r="K35" i="1" s="1"/>
  <c r="M382" i="1"/>
  <c r="N381" i="1" s="1"/>
  <c r="N385" i="1" s="1"/>
  <c r="N404" i="1" s="1"/>
  <c r="N403" i="1" s="1"/>
  <c r="N408" i="1" s="1"/>
  <c r="N409" i="1" s="1"/>
  <c r="M314" i="1"/>
  <c r="N313" i="1" s="1"/>
  <c r="N317" i="1" s="1"/>
  <c r="N336" i="1" s="1"/>
  <c r="N335" i="1" s="1"/>
  <c r="N340" i="1" s="1"/>
  <c r="N341" i="1" s="1"/>
  <c r="K8" i="1"/>
  <c r="L7" i="1" s="1"/>
  <c r="M280" i="1"/>
  <c r="N279" i="1" s="1"/>
  <c r="N283" i="1" s="1"/>
  <c r="N302" i="1" s="1"/>
  <c r="N301" i="1" s="1"/>
  <c r="N306" i="1" s="1"/>
  <c r="N307" i="1" s="1"/>
  <c r="M348" i="1"/>
  <c r="N351" i="1" s="1"/>
  <c r="N370" i="1" s="1"/>
  <c r="N369" i="1" s="1"/>
  <c r="N374" i="1" s="1"/>
  <c r="N375" i="1" s="1"/>
  <c r="J212" i="1"/>
  <c r="J92" i="1"/>
  <c r="J96" i="1"/>
  <c r="J73" i="1"/>
  <c r="J194" i="1"/>
  <c r="J198" i="1"/>
  <c r="J160" i="1"/>
  <c r="J164" i="1"/>
  <c r="N349" i="1"/>
  <c r="N363" i="1" s="1"/>
  <c r="N361" i="1" s="1"/>
  <c r="M300" i="1"/>
  <c r="M296" i="1"/>
  <c r="J262" i="1"/>
  <c r="J266" i="1"/>
  <c r="K111" i="1"/>
  <c r="K125" i="1" s="1"/>
  <c r="K123" i="1" s="1"/>
  <c r="M330" i="1"/>
  <c r="M334" i="1"/>
  <c r="K145" i="1"/>
  <c r="K159" i="1" s="1"/>
  <c r="K157" i="1" s="1"/>
  <c r="K179" i="1"/>
  <c r="K193" i="1" s="1"/>
  <c r="K191" i="1" s="1"/>
  <c r="L330" i="1"/>
  <c r="L334" i="1"/>
  <c r="J111" i="1"/>
  <c r="J125" i="1" s="1"/>
  <c r="J123" i="1" s="1"/>
  <c r="M349" i="1"/>
  <c r="M363" i="1" s="1"/>
  <c r="M361" i="1" s="1"/>
  <c r="N311" i="1"/>
  <c r="N281" i="1"/>
  <c r="N295" i="1" s="1"/>
  <c r="N293" i="1" s="1"/>
  <c r="J243" i="1"/>
  <c r="M383" i="1"/>
  <c r="M397" i="1" s="1"/>
  <c r="M395" i="1" s="1"/>
  <c r="M379" i="1"/>
  <c r="K228" i="1"/>
  <c r="K232" i="1"/>
  <c r="N2" i="1"/>
  <c r="M5" i="1"/>
  <c r="O376" i="1"/>
  <c r="O342" i="1"/>
  <c r="N345" i="1"/>
  <c r="O308" i="1"/>
  <c r="O274" i="1"/>
  <c r="N277" i="1"/>
  <c r="K246" i="1"/>
  <c r="L245" i="1" s="1"/>
  <c r="L249" i="1" s="1"/>
  <c r="L268" i="1" s="1"/>
  <c r="L267" i="1" s="1"/>
  <c r="L272" i="1" s="1"/>
  <c r="L273" i="1" s="1"/>
  <c r="K209" i="1"/>
  <c r="L213" i="1" s="1"/>
  <c r="L227" i="1" s="1"/>
  <c r="L225" i="1" s="1"/>
  <c r="K144" i="1"/>
  <c r="L143" i="1" s="1"/>
  <c r="L147" i="1" s="1"/>
  <c r="L166" i="1" s="1"/>
  <c r="L165" i="1" s="1"/>
  <c r="L170" i="1" s="1"/>
  <c r="L171" i="1" s="1"/>
  <c r="K175" i="1"/>
  <c r="K178" i="1"/>
  <c r="L177" i="1" s="1"/>
  <c r="L181" i="1" s="1"/>
  <c r="L200" i="1" s="1"/>
  <c r="L199" i="1" s="1"/>
  <c r="L204" i="1" s="1"/>
  <c r="L205" i="1" s="1"/>
  <c r="K39" i="1"/>
  <c r="K42" i="1"/>
  <c r="L41" i="1" s="1"/>
  <c r="L45" i="1" s="1"/>
  <c r="L64" i="1" s="1"/>
  <c r="L63" i="1" s="1"/>
  <c r="L68" i="1" s="1"/>
  <c r="L69" i="1" s="1"/>
  <c r="K76" i="1"/>
  <c r="L75" i="1" s="1"/>
  <c r="K110" i="1"/>
  <c r="L109" i="1" s="1"/>
  <c r="L113" i="1" s="1"/>
  <c r="L132" i="1" s="1"/>
  <c r="L131" i="1" s="1"/>
  <c r="L136" i="1" s="1"/>
  <c r="L137" i="1" s="1"/>
  <c r="K107" i="1"/>
  <c r="L79" i="1" l="1"/>
  <c r="L98" i="1" s="1"/>
  <c r="L97" i="1" s="1"/>
  <c r="L102" i="1" s="1"/>
  <c r="L103" i="1" s="1"/>
  <c r="L8" i="1"/>
  <c r="M7" i="1" s="1"/>
  <c r="M11" i="1" s="1"/>
  <c r="M30" i="1" s="1"/>
  <c r="M29" i="1" s="1"/>
  <c r="M34" i="1" s="1"/>
  <c r="M35" i="1" s="1"/>
  <c r="L11" i="1"/>
  <c r="L30" i="1" s="1"/>
  <c r="L29" i="1" s="1"/>
  <c r="L34" i="1" s="1"/>
  <c r="L35" i="1" s="1"/>
  <c r="N314" i="1"/>
  <c r="O313" i="1" s="1"/>
  <c r="O317" i="1" s="1"/>
  <c r="O336" i="1" s="1"/>
  <c r="O335" i="1" s="1"/>
  <c r="O340" i="1" s="1"/>
  <c r="O341" i="1" s="1"/>
  <c r="N382" i="1"/>
  <c r="O381" i="1" s="1"/>
  <c r="O385" i="1" s="1"/>
  <c r="O404" i="1" s="1"/>
  <c r="O403" i="1" s="1"/>
  <c r="O408" i="1" s="1"/>
  <c r="O409" i="1" s="1"/>
  <c r="N280" i="1"/>
  <c r="O279" i="1" s="1"/>
  <c r="O283" i="1" s="1"/>
  <c r="O302" i="1" s="1"/>
  <c r="O301" i="1" s="1"/>
  <c r="O306" i="1" s="1"/>
  <c r="O307" i="1" s="1"/>
  <c r="N348" i="1"/>
  <c r="O351" i="1" s="1"/>
  <c r="O370" i="1" s="1"/>
  <c r="O369" i="1" s="1"/>
  <c r="O374" i="1" s="1"/>
  <c r="O375" i="1" s="1"/>
  <c r="K211" i="1"/>
  <c r="K72" i="1"/>
  <c r="K73" i="1" s="1"/>
  <c r="O315" i="1"/>
  <c r="O329" i="1" s="1"/>
  <c r="O327" i="1" s="1"/>
  <c r="K130" i="1"/>
  <c r="K126" i="1"/>
  <c r="N296" i="1"/>
  <c r="N300" i="1"/>
  <c r="K194" i="1"/>
  <c r="K198" i="1"/>
  <c r="K164" i="1"/>
  <c r="K160" i="1"/>
  <c r="N368" i="1"/>
  <c r="N364" i="1"/>
  <c r="K141" i="1"/>
  <c r="O349" i="1"/>
  <c r="O363" i="1" s="1"/>
  <c r="O361" i="1" s="1"/>
  <c r="K247" i="1"/>
  <c r="K261" i="1" s="1"/>
  <c r="K259" i="1" s="1"/>
  <c r="K243" i="1"/>
  <c r="N315" i="1"/>
  <c r="N329" i="1" s="1"/>
  <c r="N327" i="1" s="1"/>
  <c r="M368" i="1"/>
  <c r="M364" i="1"/>
  <c r="L111" i="1"/>
  <c r="L125" i="1" s="1"/>
  <c r="L123" i="1" s="1"/>
  <c r="M402" i="1"/>
  <c r="M398" i="1"/>
  <c r="O281" i="1"/>
  <c r="O295" i="1" s="1"/>
  <c r="O293" i="1" s="1"/>
  <c r="L175" i="1"/>
  <c r="N379" i="1"/>
  <c r="J130" i="1"/>
  <c r="J126" i="1"/>
  <c r="L228" i="1"/>
  <c r="L232" i="1"/>
  <c r="M8" i="1"/>
  <c r="N7" i="1" s="1"/>
  <c r="N11" i="1" s="1"/>
  <c r="O2" i="1"/>
  <c r="N5" i="1"/>
  <c r="O345" i="1"/>
  <c r="P342" i="1"/>
  <c r="P274" i="1"/>
  <c r="O277" i="1"/>
  <c r="P376" i="1"/>
  <c r="P308" i="1"/>
  <c r="O311" i="1"/>
  <c r="L144" i="1"/>
  <c r="M143" i="1" s="1"/>
  <c r="M147" i="1" s="1"/>
  <c r="M166" i="1" s="1"/>
  <c r="M165" i="1" s="1"/>
  <c r="M170" i="1" s="1"/>
  <c r="M171" i="1" s="1"/>
  <c r="L246" i="1"/>
  <c r="M245" i="1" s="1"/>
  <c r="M249" i="1" s="1"/>
  <c r="M268" i="1" s="1"/>
  <c r="M267" i="1" s="1"/>
  <c r="M272" i="1" s="1"/>
  <c r="M273" i="1" s="1"/>
  <c r="L76" i="1"/>
  <c r="M75" i="1" s="1"/>
  <c r="L178" i="1"/>
  <c r="M177" i="1" s="1"/>
  <c r="M181" i="1" s="1"/>
  <c r="M200" i="1" s="1"/>
  <c r="M199" i="1" s="1"/>
  <c r="M204" i="1" s="1"/>
  <c r="M205" i="1" s="1"/>
  <c r="L39" i="1"/>
  <c r="L42" i="1"/>
  <c r="M41" i="1" s="1"/>
  <c r="M45" i="1" s="1"/>
  <c r="M64" i="1" s="1"/>
  <c r="M63" i="1" s="1"/>
  <c r="M68" i="1" s="1"/>
  <c r="M69" i="1" s="1"/>
  <c r="L110" i="1"/>
  <c r="M109" i="1" s="1"/>
  <c r="M113" i="1" s="1"/>
  <c r="M132" i="1" s="1"/>
  <c r="M131" i="1" s="1"/>
  <c r="M136" i="1" s="1"/>
  <c r="M137" i="1" s="1"/>
  <c r="L209" i="1"/>
  <c r="M213" i="1" s="1"/>
  <c r="M227" i="1" s="1"/>
  <c r="M225" i="1" s="1"/>
  <c r="K212" i="1" l="1"/>
  <c r="K215" i="1"/>
  <c r="K234" i="1" s="1"/>
  <c r="K233" i="1" s="1"/>
  <c r="K238" i="1" s="1"/>
  <c r="K239" i="1" s="1"/>
  <c r="M79" i="1"/>
  <c r="M98" i="1" s="1"/>
  <c r="M97" i="1" s="1"/>
  <c r="M102" i="1" s="1"/>
  <c r="M103" i="1" s="1"/>
  <c r="O348" i="1"/>
  <c r="P351" i="1" s="1"/>
  <c r="P370" i="1" s="1"/>
  <c r="P369" i="1" s="1"/>
  <c r="P374" i="1" s="1"/>
  <c r="P375" i="1" s="1"/>
  <c r="O280" i="1"/>
  <c r="P279" i="1" s="1"/>
  <c r="P283" i="1" s="1"/>
  <c r="P302" i="1" s="1"/>
  <c r="P301" i="1" s="1"/>
  <c r="P306" i="1" s="1"/>
  <c r="P307" i="1" s="1"/>
  <c r="O314" i="1"/>
  <c r="P313" i="1" s="1"/>
  <c r="P317" i="1" s="1"/>
  <c r="P336" i="1" s="1"/>
  <c r="P335" i="1" s="1"/>
  <c r="P340" i="1" s="1"/>
  <c r="P341" i="1" s="1"/>
  <c r="O382" i="1"/>
  <c r="P381" i="1" s="1"/>
  <c r="P385" i="1" s="1"/>
  <c r="P404" i="1" s="1"/>
  <c r="P403" i="1" s="1"/>
  <c r="P408" i="1" s="1"/>
  <c r="P409" i="1" s="1"/>
  <c r="L212" i="1"/>
  <c r="L72" i="1"/>
  <c r="L73" i="1" s="1"/>
  <c r="K77" i="1"/>
  <c r="K91" i="1" s="1"/>
  <c r="K89" i="1" s="1"/>
  <c r="M179" i="1"/>
  <c r="M193" i="1" s="1"/>
  <c r="M191" i="1" s="1"/>
  <c r="O296" i="1"/>
  <c r="O300" i="1"/>
  <c r="L126" i="1"/>
  <c r="L130" i="1"/>
  <c r="O364" i="1"/>
  <c r="O368" i="1"/>
  <c r="O330" i="1"/>
  <c r="O334" i="1"/>
  <c r="K262" i="1"/>
  <c r="K266" i="1"/>
  <c r="L179" i="1"/>
  <c r="L193" i="1" s="1"/>
  <c r="L191" i="1" s="1"/>
  <c r="P281" i="1"/>
  <c r="P295" i="1" s="1"/>
  <c r="O383" i="1"/>
  <c r="O397" i="1" s="1"/>
  <c r="O395" i="1" s="1"/>
  <c r="O379" i="1"/>
  <c r="N330" i="1"/>
  <c r="N334" i="1"/>
  <c r="P349" i="1"/>
  <c r="P363" i="1" s="1"/>
  <c r="L107" i="1"/>
  <c r="P315" i="1"/>
  <c r="P329" i="1" s="1"/>
  <c r="P327" i="1" s="1"/>
  <c r="N383" i="1"/>
  <c r="N397" i="1" s="1"/>
  <c r="N395" i="1" s="1"/>
  <c r="L247" i="1"/>
  <c r="L261" i="1" s="1"/>
  <c r="L259" i="1" s="1"/>
  <c r="L243" i="1"/>
  <c r="L145" i="1"/>
  <c r="L159" i="1" s="1"/>
  <c r="L157" i="1" s="1"/>
  <c r="L141" i="1"/>
  <c r="M232" i="1"/>
  <c r="M228" i="1"/>
  <c r="P2" i="1"/>
  <c r="O5" i="1"/>
  <c r="N30" i="1"/>
  <c r="N29" i="1" s="1"/>
  <c r="N34" i="1" s="1"/>
  <c r="N35" i="1" s="1"/>
  <c r="N8" i="1"/>
  <c r="O7" i="1" s="1"/>
  <c r="O11" i="1" s="1"/>
  <c r="P277" i="1"/>
  <c r="Q274" i="1"/>
  <c r="Q308" i="1"/>
  <c r="Q376" i="1"/>
  <c r="Q342" i="1"/>
  <c r="P345" i="1"/>
  <c r="M178" i="1"/>
  <c r="N177" i="1" s="1"/>
  <c r="N181" i="1" s="1"/>
  <c r="N200" i="1" s="1"/>
  <c r="N199" i="1" s="1"/>
  <c r="N204" i="1" s="1"/>
  <c r="N205" i="1" s="1"/>
  <c r="M175" i="1"/>
  <c r="M144" i="1"/>
  <c r="N143" i="1" s="1"/>
  <c r="N147" i="1" s="1"/>
  <c r="N166" i="1" s="1"/>
  <c r="N165" i="1" s="1"/>
  <c r="N170" i="1" s="1"/>
  <c r="N171" i="1" s="1"/>
  <c r="M209" i="1"/>
  <c r="N213" i="1" s="1"/>
  <c r="N227" i="1" s="1"/>
  <c r="N225" i="1" s="1"/>
  <c r="M110" i="1"/>
  <c r="N109" i="1" s="1"/>
  <c r="N113" i="1" s="1"/>
  <c r="N132" i="1" s="1"/>
  <c r="N131" i="1" s="1"/>
  <c r="N136" i="1" s="1"/>
  <c r="N137" i="1" s="1"/>
  <c r="M42" i="1"/>
  <c r="N41" i="1" s="1"/>
  <c r="N45" i="1" s="1"/>
  <c r="N64" i="1" s="1"/>
  <c r="N63" i="1" s="1"/>
  <c r="N68" i="1" s="1"/>
  <c r="N69" i="1" s="1"/>
  <c r="M39" i="1"/>
  <c r="M76" i="1"/>
  <c r="N75" i="1" s="1"/>
  <c r="M246" i="1"/>
  <c r="N245" i="1" s="1"/>
  <c r="N249" i="1" s="1"/>
  <c r="N268" i="1" s="1"/>
  <c r="N267" i="1" s="1"/>
  <c r="N272" i="1" s="1"/>
  <c r="N273" i="1" s="1"/>
  <c r="P280" i="1" l="1"/>
  <c r="N79" i="1"/>
  <c r="N98" i="1" s="1"/>
  <c r="N97" i="1" s="1"/>
  <c r="N102" i="1" s="1"/>
  <c r="N103" i="1" s="1"/>
  <c r="P364" i="1"/>
  <c r="P361" i="1"/>
  <c r="P368" i="1" s="1"/>
  <c r="P293" i="1"/>
  <c r="P300" i="1" s="1"/>
  <c r="P348" i="1"/>
  <c r="Q351" i="1" s="1"/>
  <c r="Q370" i="1" s="1"/>
  <c r="Q369" i="1" s="1"/>
  <c r="Q374" i="1" s="1"/>
  <c r="Q375" i="1" s="1"/>
  <c r="P314" i="1"/>
  <c r="Q313" i="1" s="1"/>
  <c r="Q317" i="1" s="1"/>
  <c r="Q336" i="1" s="1"/>
  <c r="Q335" i="1" s="1"/>
  <c r="Q340" i="1" s="1"/>
  <c r="Q341" i="1" s="1"/>
  <c r="Q279" i="1"/>
  <c r="Q283" i="1" s="1"/>
  <c r="Q302" i="1" s="1"/>
  <c r="Q301" i="1" s="1"/>
  <c r="Q306" i="1" s="1"/>
  <c r="Q307" i="1" s="1"/>
  <c r="M211" i="1"/>
  <c r="L234" i="1"/>
  <c r="L233" i="1" s="1"/>
  <c r="L238" i="1" s="1"/>
  <c r="L239" i="1" s="1"/>
  <c r="P382" i="1"/>
  <c r="P296" i="1"/>
  <c r="K92" i="1"/>
  <c r="K96" i="1"/>
  <c r="M72" i="1"/>
  <c r="M73" i="1" s="1"/>
  <c r="L77" i="1"/>
  <c r="L91" i="1" s="1"/>
  <c r="L89" i="1" s="1"/>
  <c r="P330" i="1"/>
  <c r="P334" i="1"/>
  <c r="M198" i="1"/>
  <c r="M194" i="1"/>
  <c r="N179" i="1"/>
  <c r="N193" i="1" s="1"/>
  <c r="N191" i="1" s="1"/>
  <c r="P311" i="1"/>
  <c r="Q281" i="1"/>
  <c r="Q295" i="1" s="1"/>
  <c r="M247" i="1"/>
  <c r="M261" i="1" s="1"/>
  <c r="M259" i="1" s="1"/>
  <c r="M243" i="1"/>
  <c r="L262" i="1"/>
  <c r="L266" i="1"/>
  <c r="M107" i="1"/>
  <c r="L164" i="1"/>
  <c r="L160" i="1"/>
  <c r="O402" i="1"/>
  <c r="O398" i="1"/>
  <c r="Q349" i="1"/>
  <c r="Q363" i="1" s="1"/>
  <c r="Q361" i="1" s="1"/>
  <c r="M141" i="1"/>
  <c r="N398" i="1"/>
  <c r="N402" i="1"/>
  <c r="P379" i="1"/>
  <c r="L194" i="1"/>
  <c r="L198" i="1"/>
  <c r="N228" i="1"/>
  <c r="N232" i="1"/>
  <c r="O30" i="1"/>
  <c r="O29" i="1" s="1"/>
  <c r="O34" i="1" s="1"/>
  <c r="O35" i="1" s="1"/>
  <c r="O8" i="1"/>
  <c r="P7" i="1" s="1"/>
  <c r="P11" i="1" s="1"/>
  <c r="Q2" i="1"/>
  <c r="P5" i="1"/>
  <c r="R308" i="1"/>
  <c r="Q314" i="1"/>
  <c r="R342" i="1"/>
  <c r="Q277" i="1"/>
  <c r="R274" i="1"/>
  <c r="R376" i="1"/>
  <c r="N178" i="1"/>
  <c r="O177" i="1" s="1"/>
  <c r="O181" i="1" s="1"/>
  <c r="O200" i="1" s="1"/>
  <c r="O199" i="1" s="1"/>
  <c r="O204" i="1" s="1"/>
  <c r="O205" i="1" s="1"/>
  <c r="N175" i="1"/>
  <c r="N39" i="1"/>
  <c r="N42" i="1"/>
  <c r="O41" i="1" s="1"/>
  <c r="O45" i="1" s="1"/>
  <c r="O64" i="1" s="1"/>
  <c r="O63" i="1" s="1"/>
  <c r="O68" i="1" s="1"/>
  <c r="O69" i="1" s="1"/>
  <c r="N144" i="1"/>
  <c r="O143" i="1" s="1"/>
  <c r="O147" i="1" s="1"/>
  <c r="O166" i="1" s="1"/>
  <c r="O165" i="1" s="1"/>
  <c r="O170" i="1" s="1"/>
  <c r="O171" i="1" s="1"/>
  <c r="N76" i="1"/>
  <c r="O75" i="1" s="1"/>
  <c r="N209" i="1"/>
  <c r="O213" i="1" s="1"/>
  <c r="O227" i="1" s="1"/>
  <c r="O225" i="1" s="1"/>
  <c r="N246" i="1"/>
  <c r="O245" i="1" s="1"/>
  <c r="O249" i="1" s="1"/>
  <c r="O268" i="1" s="1"/>
  <c r="O267" i="1" s="1"/>
  <c r="O272" i="1" s="1"/>
  <c r="O273" i="1" s="1"/>
  <c r="N110" i="1"/>
  <c r="O109" i="1" s="1"/>
  <c r="O113" i="1" s="1"/>
  <c r="O132" i="1" s="1"/>
  <c r="O131" i="1" s="1"/>
  <c r="O136" i="1" s="1"/>
  <c r="O137" i="1" s="1"/>
  <c r="M212" i="1" l="1"/>
  <c r="M215" i="1"/>
  <c r="O79" i="1"/>
  <c r="O98" i="1" s="1"/>
  <c r="O97" i="1" s="1"/>
  <c r="O102" i="1" s="1"/>
  <c r="O103" i="1" s="1"/>
  <c r="Q280" i="1"/>
  <c r="R279" i="1" s="1"/>
  <c r="R283" i="1" s="1"/>
  <c r="R302" i="1" s="1"/>
  <c r="R301" i="1" s="1"/>
  <c r="R306" i="1" s="1"/>
  <c r="R307" i="1" s="1"/>
  <c r="R313" i="1"/>
  <c r="R317" i="1" s="1"/>
  <c r="R336" i="1" s="1"/>
  <c r="R335" i="1" s="1"/>
  <c r="R340" i="1" s="1"/>
  <c r="R341" i="1" s="1"/>
  <c r="Q293" i="1"/>
  <c r="Q300" i="1" s="1"/>
  <c r="Q348" i="1"/>
  <c r="R351" i="1" s="1"/>
  <c r="R370" i="1" s="1"/>
  <c r="R369" i="1" s="1"/>
  <c r="R374" i="1" s="1"/>
  <c r="R375" i="1" s="1"/>
  <c r="M77" i="1"/>
  <c r="M91" i="1" s="1"/>
  <c r="N212" i="1"/>
  <c r="M234" i="1"/>
  <c r="M233" i="1" s="1"/>
  <c r="M238" i="1" s="1"/>
  <c r="M239" i="1" s="1"/>
  <c r="Q381" i="1"/>
  <c r="Q382" i="1" s="1"/>
  <c r="N72" i="1"/>
  <c r="N73" i="1" s="1"/>
  <c r="L92" i="1"/>
  <c r="L96" i="1"/>
  <c r="Q296" i="1"/>
  <c r="N194" i="1"/>
  <c r="N198" i="1"/>
  <c r="Q364" i="1"/>
  <c r="Q368" i="1"/>
  <c r="M262" i="1"/>
  <c r="M266" i="1"/>
  <c r="Q311" i="1"/>
  <c r="N141" i="1"/>
  <c r="N243" i="1"/>
  <c r="Q379" i="1"/>
  <c r="N107" i="1"/>
  <c r="P383" i="1"/>
  <c r="P397" i="1" s="1"/>
  <c r="P395" i="1" s="1"/>
  <c r="M145" i="1"/>
  <c r="M159" i="1" s="1"/>
  <c r="M157" i="1" s="1"/>
  <c r="M111" i="1"/>
  <c r="M125" i="1" s="1"/>
  <c r="M123" i="1" s="1"/>
  <c r="R281" i="1"/>
  <c r="R295" i="1" s="1"/>
  <c r="O179" i="1"/>
  <c r="O193" i="1" s="1"/>
  <c r="Q345" i="1"/>
  <c r="O232" i="1"/>
  <c r="O228" i="1"/>
  <c r="R2" i="1"/>
  <c r="Q5" i="1"/>
  <c r="P30" i="1"/>
  <c r="P29" i="1" s="1"/>
  <c r="P34" i="1" s="1"/>
  <c r="P35" i="1" s="1"/>
  <c r="P8" i="1"/>
  <c r="Q7" i="1" s="1"/>
  <c r="Q11" i="1" s="1"/>
  <c r="S376" i="1"/>
  <c r="S274" i="1"/>
  <c r="R277" i="1"/>
  <c r="S342" i="1"/>
  <c r="S308" i="1"/>
  <c r="O246" i="1"/>
  <c r="P245" i="1" s="1"/>
  <c r="P249" i="1" s="1"/>
  <c r="P268" i="1" s="1"/>
  <c r="P267" i="1" s="1"/>
  <c r="P272" i="1" s="1"/>
  <c r="P273" i="1" s="1"/>
  <c r="O39" i="1"/>
  <c r="O42" i="1"/>
  <c r="P41" i="1" s="1"/>
  <c r="P45" i="1" s="1"/>
  <c r="P64" i="1" s="1"/>
  <c r="P63" i="1" s="1"/>
  <c r="P68" i="1" s="1"/>
  <c r="P69" i="1" s="1"/>
  <c r="O110" i="1"/>
  <c r="P109" i="1" s="1"/>
  <c r="P113" i="1" s="1"/>
  <c r="P132" i="1" s="1"/>
  <c r="P131" i="1" s="1"/>
  <c r="P136" i="1" s="1"/>
  <c r="P137" i="1" s="1"/>
  <c r="O144" i="1"/>
  <c r="P143" i="1" s="1"/>
  <c r="P147" i="1" s="1"/>
  <c r="P166" i="1" s="1"/>
  <c r="P165" i="1" s="1"/>
  <c r="P170" i="1" s="1"/>
  <c r="P171" i="1" s="1"/>
  <c r="O209" i="1"/>
  <c r="P213" i="1" s="1"/>
  <c r="P227" i="1" s="1"/>
  <c r="P225" i="1" s="1"/>
  <c r="O175" i="1"/>
  <c r="O178" i="1"/>
  <c r="P177" i="1" s="1"/>
  <c r="P181" i="1" s="1"/>
  <c r="P200" i="1" s="1"/>
  <c r="P199" i="1" s="1"/>
  <c r="P204" i="1" s="1"/>
  <c r="P205" i="1" s="1"/>
  <c r="O76" i="1"/>
  <c r="P75" i="1" s="1"/>
  <c r="P79" i="1" l="1"/>
  <c r="P98" i="1" s="1"/>
  <c r="P97" i="1" s="1"/>
  <c r="P102" i="1" s="1"/>
  <c r="P103" i="1" s="1"/>
  <c r="R314" i="1"/>
  <c r="S313" i="1" s="1"/>
  <c r="S317" i="1" s="1"/>
  <c r="S336" i="1" s="1"/>
  <c r="S335" i="1" s="1"/>
  <c r="S340" i="1" s="1"/>
  <c r="S341" i="1" s="1"/>
  <c r="M92" i="1"/>
  <c r="M89" i="1"/>
  <c r="M96" i="1" s="1"/>
  <c r="R293" i="1"/>
  <c r="R300" i="1" s="1"/>
  <c r="O194" i="1"/>
  <c r="O191" i="1"/>
  <c r="O198" i="1" s="1"/>
  <c r="R348" i="1"/>
  <c r="S351" i="1" s="1"/>
  <c r="S370" i="1" s="1"/>
  <c r="S369" i="1" s="1"/>
  <c r="S374" i="1" s="1"/>
  <c r="S375" i="1" s="1"/>
  <c r="R280" i="1"/>
  <c r="S279" i="1" s="1"/>
  <c r="S283" i="1" s="1"/>
  <c r="S302" i="1" s="1"/>
  <c r="S301" i="1" s="1"/>
  <c r="S306" i="1" s="1"/>
  <c r="S307" i="1" s="1"/>
  <c r="O211" i="1"/>
  <c r="N234" i="1"/>
  <c r="N233" i="1" s="1"/>
  <c r="N238" i="1" s="1"/>
  <c r="N239" i="1" s="1"/>
  <c r="R381" i="1"/>
  <c r="R382" i="1" s="1"/>
  <c r="Q385" i="1"/>
  <c r="Q404" i="1" s="1"/>
  <c r="Q403" i="1" s="1"/>
  <c r="Q408" i="1" s="1"/>
  <c r="Q409" i="1" s="1"/>
  <c r="O72" i="1"/>
  <c r="O73" i="1" s="1"/>
  <c r="N77" i="1"/>
  <c r="N91" i="1" s="1"/>
  <c r="N89" i="1" s="1"/>
  <c r="R296" i="1"/>
  <c r="M160" i="1"/>
  <c r="M164" i="1"/>
  <c r="P175" i="1"/>
  <c r="R345" i="1"/>
  <c r="O107" i="1"/>
  <c r="O243" i="1"/>
  <c r="R311" i="1"/>
  <c r="R379" i="1"/>
  <c r="S281" i="1"/>
  <c r="S295" i="1" s="1"/>
  <c r="S293" i="1" s="1"/>
  <c r="M126" i="1"/>
  <c r="M130" i="1"/>
  <c r="N111" i="1"/>
  <c r="N125" i="1" s="1"/>
  <c r="N123" i="1" s="1"/>
  <c r="N247" i="1"/>
  <c r="N261" i="1" s="1"/>
  <c r="N259" i="1" s="1"/>
  <c r="Q315" i="1"/>
  <c r="Q329" i="1" s="1"/>
  <c r="Q327" i="1" s="1"/>
  <c r="O141" i="1"/>
  <c r="P402" i="1"/>
  <c r="P398" i="1"/>
  <c r="Q383" i="1"/>
  <c r="Q397" i="1" s="1"/>
  <c r="Q395" i="1" s="1"/>
  <c r="N145" i="1"/>
  <c r="N159" i="1" s="1"/>
  <c r="N157" i="1" s="1"/>
  <c r="P232" i="1"/>
  <c r="P228" i="1"/>
  <c r="Q30" i="1"/>
  <c r="Q29" i="1" s="1"/>
  <c r="Q34" i="1" s="1"/>
  <c r="Q35" i="1" s="1"/>
  <c r="Q8" i="1"/>
  <c r="R7" i="1" s="1"/>
  <c r="R11" i="1" s="1"/>
  <c r="S2" i="1"/>
  <c r="R5" i="1"/>
  <c r="T308" i="1"/>
  <c r="T342" i="1"/>
  <c r="T376" i="1"/>
  <c r="T274" i="1"/>
  <c r="P246" i="1"/>
  <c r="Q245" i="1" s="1"/>
  <c r="Q249" i="1" s="1"/>
  <c r="Q268" i="1" s="1"/>
  <c r="Q267" i="1" s="1"/>
  <c r="Q272" i="1" s="1"/>
  <c r="Q273" i="1" s="1"/>
  <c r="P42" i="1"/>
  <c r="Q41" i="1" s="1"/>
  <c r="Q45" i="1" s="1"/>
  <c r="Q64" i="1" s="1"/>
  <c r="Q63" i="1" s="1"/>
  <c r="Q68" i="1" s="1"/>
  <c r="Q69" i="1" s="1"/>
  <c r="P39" i="1"/>
  <c r="P178" i="1"/>
  <c r="Q177" i="1" s="1"/>
  <c r="Q181" i="1" s="1"/>
  <c r="Q200" i="1" s="1"/>
  <c r="Q199" i="1" s="1"/>
  <c r="Q204" i="1" s="1"/>
  <c r="Q205" i="1" s="1"/>
  <c r="P209" i="1"/>
  <c r="Q213" i="1" s="1"/>
  <c r="Q227" i="1" s="1"/>
  <c r="Q225" i="1" s="1"/>
  <c r="P76" i="1"/>
  <c r="Q75" i="1" s="1"/>
  <c r="P144" i="1"/>
  <c r="Q143" i="1" s="1"/>
  <c r="Q147" i="1" s="1"/>
  <c r="Q166" i="1" s="1"/>
  <c r="Q165" i="1" s="1"/>
  <c r="Q170" i="1" s="1"/>
  <c r="Q171" i="1" s="1"/>
  <c r="P110" i="1"/>
  <c r="Q109" i="1" s="1"/>
  <c r="Q113" i="1" s="1"/>
  <c r="Q132" i="1" s="1"/>
  <c r="Q131" i="1" s="1"/>
  <c r="Q136" i="1" s="1"/>
  <c r="Q137" i="1" s="1"/>
  <c r="O212" i="1" l="1"/>
  <c r="O215" i="1"/>
  <c r="S348" i="1"/>
  <c r="Q79" i="1"/>
  <c r="Q98" i="1" s="1"/>
  <c r="Q97" i="1" s="1"/>
  <c r="Q102" i="1" s="1"/>
  <c r="Q103" i="1" s="1"/>
  <c r="S280" i="1"/>
  <c r="S314" i="1"/>
  <c r="T313" i="1" s="1"/>
  <c r="T351" i="1"/>
  <c r="T370" i="1" s="1"/>
  <c r="T369" i="1" s="1"/>
  <c r="T374" i="1" s="1"/>
  <c r="T375" i="1" s="1"/>
  <c r="R385" i="1"/>
  <c r="R404" i="1" s="1"/>
  <c r="R403" i="1" s="1"/>
  <c r="R408" i="1" s="1"/>
  <c r="R409" i="1" s="1"/>
  <c r="T279" i="1"/>
  <c r="T283" i="1" s="1"/>
  <c r="T302" i="1" s="1"/>
  <c r="T301" i="1" s="1"/>
  <c r="T306" i="1" s="1"/>
  <c r="T307" i="1" s="1"/>
  <c r="P212" i="1"/>
  <c r="O234" i="1"/>
  <c r="O233" i="1" s="1"/>
  <c r="O238" i="1" s="1"/>
  <c r="O239" i="1" s="1"/>
  <c r="S381" i="1"/>
  <c r="S382" i="1" s="1"/>
  <c r="N96" i="1"/>
  <c r="N92" i="1"/>
  <c r="P72" i="1"/>
  <c r="P73" i="1" s="1"/>
  <c r="O77" i="1"/>
  <c r="O91" i="1" s="1"/>
  <c r="O89" i="1" s="1"/>
  <c r="Q179" i="1"/>
  <c r="Q193" i="1" s="1"/>
  <c r="Q191" i="1" s="1"/>
  <c r="S296" i="1"/>
  <c r="S300" i="1"/>
  <c r="N262" i="1"/>
  <c r="N266" i="1"/>
  <c r="P107" i="1"/>
  <c r="S277" i="1"/>
  <c r="N164" i="1"/>
  <c r="N160" i="1"/>
  <c r="P145" i="1"/>
  <c r="P159" i="1" s="1"/>
  <c r="P157" i="1" s="1"/>
  <c r="P141" i="1"/>
  <c r="N126" i="1"/>
  <c r="N130" i="1"/>
  <c r="R315" i="1"/>
  <c r="R329" i="1" s="1"/>
  <c r="R327" i="1" s="1"/>
  <c r="O111" i="1"/>
  <c r="O125" i="1" s="1"/>
  <c r="O123" i="1" s="1"/>
  <c r="P179" i="1"/>
  <c r="P193" i="1" s="1"/>
  <c r="P191" i="1" s="1"/>
  <c r="Q398" i="1"/>
  <c r="Q402" i="1"/>
  <c r="O145" i="1"/>
  <c r="O159" i="1" s="1"/>
  <c r="O157" i="1" s="1"/>
  <c r="S379" i="1"/>
  <c r="P247" i="1"/>
  <c r="P261" i="1" s="1"/>
  <c r="P259" i="1" s="1"/>
  <c r="P243" i="1"/>
  <c r="S345" i="1"/>
  <c r="S315" i="1"/>
  <c r="S329" i="1" s="1"/>
  <c r="S327" i="1" s="1"/>
  <c r="S311" i="1"/>
  <c r="Q330" i="1"/>
  <c r="Q334" i="1"/>
  <c r="R383" i="1"/>
  <c r="R397" i="1" s="1"/>
  <c r="R395" i="1" s="1"/>
  <c r="O247" i="1"/>
  <c r="O261" i="1" s="1"/>
  <c r="O259" i="1" s="1"/>
  <c r="R349" i="1"/>
  <c r="R363" i="1" s="1"/>
  <c r="R361" i="1" s="1"/>
  <c r="Q232" i="1"/>
  <c r="Q228" i="1"/>
  <c r="R8" i="1"/>
  <c r="S7" i="1" s="1"/>
  <c r="S11" i="1" s="1"/>
  <c r="R30" i="1"/>
  <c r="R29" i="1" s="1"/>
  <c r="R34" i="1" s="1"/>
  <c r="R35" i="1" s="1"/>
  <c r="T2" i="1"/>
  <c r="S5" i="1"/>
  <c r="Q178" i="1"/>
  <c r="R177" i="1" s="1"/>
  <c r="R181" i="1" s="1"/>
  <c r="R200" i="1" s="1"/>
  <c r="R199" i="1" s="1"/>
  <c r="R204" i="1" s="1"/>
  <c r="R205" i="1" s="1"/>
  <c r="Q175" i="1"/>
  <c r="Q246" i="1"/>
  <c r="R245" i="1" s="1"/>
  <c r="R249" i="1" s="1"/>
  <c r="R268" i="1" s="1"/>
  <c r="R267" i="1" s="1"/>
  <c r="R272" i="1" s="1"/>
  <c r="R273" i="1" s="1"/>
  <c r="Q110" i="1"/>
  <c r="R109" i="1" s="1"/>
  <c r="R113" i="1" s="1"/>
  <c r="R132" i="1" s="1"/>
  <c r="R131" i="1" s="1"/>
  <c r="R136" i="1" s="1"/>
  <c r="R137" i="1" s="1"/>
  <c r="Q209" i="1"/>
  <c r="R213" i="1" s="1"/>
  <c r="R227" i="1" s="1"/>
  <c r="R225" i="1" s="1"/>
  <c r="Q42" i="1"/>
  <c r="R41" i="1" s="1"/>
  <c r="R45" i="1" s="1"/>
  <c r="R64" i="1" s="1"/>
  <c r="R63" i="1" s="1"/>
  <c r="R68" i="1" s="1"/>
  <c r="R69" i="1" s="1"/>
  <c r="Q39" i="1"/>
  <c r="Q144" i="1"/>
  <c r="R143" i="1" s="1"/>
  <c r="R147" i="1" s="1"/>
  <c r="R166" i="1" s="1"/>
  <c r="R165" i="1" s="1"/>
  <c r="R170" i="1" s="1"/>
  <c r="R171" i="1" s="1"/>
  <c r="Q76" i="1"/>
  <c r="R75" i="1" s="1"/>
  <c r="T280" i="1" l="1"/>
  <c r="T317" i="1"/>
  <c r="T336" i="1" s="1"/>
  <c r="T335" i="1" s="1"/>
  <c r="T340" i="1" s="1"/>
  <c r="T341" i="1" s="1"/>
  <c r="T314" i="1"/>
  <c r="R79" i="1"/>
  <c r="R98" i="1" s="1"/>
  <c r="R97" i="1" s="1"/>
  <c r="R102" i="1" s="1"/>
  <c r="R103" i="1" s="1"/>
  <c r="T348" i="1"/>
  <c r="Q211" i="1"/>
  <c r="P234" i="1"/>
  <c r="P233" i="1" s="1"/>
  <c r="P238" i="1" s="1"/>
  <c r="P239" i="1" s="1"/>
  <c r="T381" i="1"/>
  <c r="T382" i="1" s="1"/>
  <c r="S385" i="1"/>
  <c r="S404" i="1" s="1"/>
  <c r="S403" i="1" s="1"/>
  <c r="S408" i="1" s="1"/>
  <c r="S409" i="1" s="1"/>
  <c r="P77" i="1"/>
  <c r="P91" i="1" s="1"/>
  <c r="P89" i="1" s="1"/>
  <c r="Q72" i="1"/>
  <c r="Q73" i="1" s="1"/>
  <c r="O92" i="1"/>
  <c r="O96" i="1"/>
  <c r="Q198" i="1"/>
  <c r="Q194" i="1"/>
  <c r="S334" i="1"/>
  <c r="S330" i="1"/>
  <c r="R334" i="1"/>
  <c r="R330" i="1"/>
  <c r="P160" i="1"/>
  <c r="P164" i="1"/>
  <c r="T345" i="1"/>
  <c r="T379" i="1"/>
  <c r="P111" i="1"/>
  <c r="P125" i="1" s="1"/>
  <c r="P123" i="1" s="1"/>
  <c r="R402" i="1"/>
  <c r="R398" i="1"/>
  <c r="Q111" i="1"/>
  <c r="Q125" i="1" s="1"/>
  <c r="Q123" i="1" s="1"/>
  <c r="Q107" i="1"/>
  <c r="R368" i="1"/>
  <c r="R364" i="1"/>
  <c r="S349" i="1"/>
  <c r="S363" i="1" s="1"/>
  <c r="S361" i="1" s="1"/>
  <c r="S383" i="1"/>
  <c r="S397" i="1" s="1"/>
  <c r="S395" i="1" s="1"/>
  <c r="P198" i="1"/>
  <c r="P194" i="1"/>
  <c r="P262" i="1"/>
  <c r="P266" i="1"/>
  <c r="R179" i="1"/>
  <c r="R193" i="1" s="1"/>
  <c r="R191" i="1" s="1"/>
  <c r="O266" i="1"/>
  <c r="O262" i="1"/>
  <c r="T311" i="1"/>
  <c r="Q247" i="1"/>
  <c r="Q261" i="1" s="1"/>
  <c r="Q259" i="1" s="1"/>
  <c r="Q243" i="1"/>
  <c r="O160" i="1"/>
  <c r="O164" i="1"/>
  <c r="O126" i="1"/>
  <c r="O130" i="1"/>
  <c r="Q141" i="1"/>
  <c r="T281" i="1"/>
  <c r="T295" i="1" s="1"/>
  <c r="T293" i="1" s="1"/>
  <c r="T277" i="1"/>
  <c r="R228" i="1"/>
  <c r="R232" i="1"/>
  <c r="T5" i="1"/>
  <c r="S30" i="1"/>
  <c r="S29" i="1" s="1"/>
  <c r="S34" i="1" s="1"/>
  <c r="S35" i="1" s="1"/>
  <c r="S8" i="1"/>
  <c r="T7" i="1" s="1"/>
  <c r="T11" i="1" s="1"/>
  <c r="R144" i="1"/>
  <c r="S143" i="1" s="1"/>
  <c r="S147" i="1" s="1"/>
  <c r="S166" i="1" s="1"/>
  <c r="S165" i="1" s="1"/>
  <c r="S170" i="1" s="1"/>
  <c r="S171" i="1" s="1"/>
  <c r="R209" i="1"/>
  <c r="S213" i="1" s="1"/>
  <c r="S227" i="1" s="1"/>
  <c r="S225" i="1" s="1"/>
  <c r="R175" i="1"/>
  <c r="R178" i="1"/>
  <c r="S177" i="1" s="1"/>
  <c r="S181" i="1" s="1"/>
  <c r="S200" i="1" s="1"/>
  <c r="S199" i="1" s="1"/>
  <c r="S204" i="1" s="1"/>
  <c r="S205" i="1" s="1"/>
  <c r="R76" i="1"/>
  <c r="S75" i="1" s="1"/>
  <c r="R246" i="1"/>
  <c r="S245" i="1" s="1"/>
  <c r="S249" i="1" s="1"/>
  <c r="S268" i="1" s="1"/>
  <c r="S267" i="1" s="1"/>
  <c r="S272" i="1" s="1"/>
  <c r="S273" i="1" s="1"/>
  <c r="R39" i="1"/>
  <c r="R42" i="1"/>
  <c r="S41" i="1" s="1"/>
  <c r="S45" i="1" s="1"/>
  <c r="S64" i="1" s="1"/>
  <c r="S63" i="1" s="1"/>
  <c r="S68" i="1" s="1"/>
  <c r="S69" i="1" s="1"/>
  <c r="R110" i="1"/>
  <c r="S109" i="1" s="1"/>
  <c r="S113" i="1" s="1"/>
  <c r="S132" i="1" s="1"/>
  <c r="S131" i="1" s="1"/>
  <c r="S136" i="1" s="1"/>
  <c r="S137" i="1" s="1"/>
  <c r="Q212" i="1" l="1"/>
  <c r="R211" i="1" s="1"/>
  <c r="Q215" i="1"/>
  <c r="Q234" i="1" s="1"/>
  <c r="Q233" i="1" s="1"/>
  <c r="Q238" i="1" s="1"/>
  <c r="Q239" i="1" s="1"/>
  <c r="S79" i="1"/>
  <c r="S98" i="1" s="1"/>
  <c r="S97" i="1" s="1"/>
  <c r="S102" i="1" s="1"/>
  <c r="S103" i="1" s="1"/>
  <c r="T385" i="1"/>
  <c r="T404" i="1" s="1"/>
  <c r="T403" i="1" s="1"/>
  <c r="T408" i="1" s="1"/>
  <c r="T409" i="1" s="1"/>
  <c r="R72" i="1"/>
  <c r="R73" i="1" s="1"/>
  <c r="Q77" i="1"/>
  <c r="Q91" i="1" s="1"/>
  <c r="Q89" i="1" s="1"/>
  <c r="P92" i="1"/>
  <c r="P96" i="1"/>
  <c r="R198" i="1"/>
  <c r="R194" i="1"/>
  <c r="Q266" i="1"/>
  <c r="Q262" i="1"/>
  <c r="S368" i="1"/>
  <c r="S364" i="1"/>
  <c r="R141" i="1"/>
  <c r="T383" i="1"/>
  <c r="T397" i="1" s="1"/>
  <c r="T395" i="1" s="1"/>
  <c r="S179" i="1"/>
  <c r="S193" i="1" s="1"/>
  <c r="S191" i="1" s="1"/>
  <c r="Q145" i="1"/>
  <c r="Q159" i="1" s="1"/>
  <c r="Q157" i="1" s="1"/>
  <c r="T315" i="1"/>
  <c r="T329" i="1" s="1"/>
  <c r="T327" i="1" s="1"/>
  <c r="T296" i="1"/>
  <c r="T300" i="1"/>
  <c r="Q126" i="1"/>
  <c r="Q130" i="1"/>
  <c r="R243" i="1"/>
  <c r="S402" i="1"/>
  <c r="S398" i="1"/>
  <c r="R107" i="1"/>
  <c r="P130" i="1"/>
  <c r="P126" i="1"/>
  <c r="T349" i="1"/>
  <c r="T363" i="1" s="1"/>
  <c r="T361" i="1" s="1"/>
  <c r="S228" i="1"/>
  <c r="S232" i="1"/>
  <c r="T30" i="1"/>
  <c r="T29" i="1" s="1"/>
  <c r="T34" i="1" s="1"/>
  <c r="T35" i="1" s="1"/>
  <c r="T8" i="1"/>
  <c r="S246" i="1"/>
  <c r="T245" i="1" s="1"/>
  <c r="T249" i="1" s="1"/>
  <c r="T268" i="1" s="1"/>
  <c r="T267" i="1" s="1"/>
  <c r="T272" i="1" s="1"/>
  <c r="T273" i="1" s="1"/>
  <c r="S209" i="1"/>
  <c r="T213" i="1" s="1"/>
  <c r="T227" i="1" s="1"/>
  <c r="T225" i="1" s="1"/>
  <c r="S76" i="1"/>
  <c r="T75" i="1" s="1"/>
  <c r="S110" i="1"/>
  <c r="T109" i="1" s="1"/>
  <c r="T113" i="1" s="1"/>
  <c r="T132" i="1" s="1"/>
  <c r="T131" i="1" s="1"/>
  <c r="T136" i="1" s="1"/>
  <c r="T137" i="1" s="1"/>
  <c r="S39" i="1"/>
  <c r="S42" i="1"/>
  <c r="T41" i="1" s="1"/>
  <c r="T45" i="1" s="1"/>
  <c r="T64" i="1" s="1"/>
  <c r="T63" i="1" s="1"/>
  <c r="T68" i="1" s="1"/>
  <c r="T69" i="1" s="1"/>
  <c r="S175" i="1"/>
  <c r="S178" i="1"/>
  <c r="T177" i="1" s="1"/>
  <c r="T181" i="1" s="1"/>
  <c r="T200" i="1" s="1"/>
  <c r="T199" i="1" s="1"/>
  <c r="T204" i="1" s="1"/>
  <c r="T205" i="1" s="1"/>
  <c r="S144" i="1"/>
  <c r="T143" i="1" s="1"/>
  <c r="T147" i="1" s="1"/>
  <c r="T166" i="1" s="1"/>
  <c r="T165" i="1" s="1"/>
  <c r="T170" i="1" s="1"/>
  <c r="T171" i="1" s="1"/>
  <c r="R212" i="1" l="1"/>
  <c r="S211" i="1" s="1"/>
  <c r="R215" i="1"/>
  <c r="R234" i="1" s="1"/>
  <c r="R233" i="1" s="1"/>
  <c r="R238" i="1" s="1"/>
  <c r="R239" i="1" s="1"/>
  <c r="T79" i="1"/>
  <c r="T98" i="1" s="1"/>
  <c r="T97" i="1" s="1"/>
  <c r="T102" i="1" s="1"/>
  <c r="T103" i="1" s="1"/>
  <c r="Q96" i="1"/>
  <c r="Q92" i="1"/>
  <c r="S72" i="1"/>
  <c r="S73" i="1" s="1"/>
  <c r="R77" i="1"/>
  <c r="R91" i="1" s="1"/>
  <c r="R89" i="1" s="1"/>
  <c r="S198" i="1"/>
  <c r="S194" i="1"/>
  <c r="S141" i="1"/>
  <c r="S107" i="1"/>
  <c r="R145" i="1"/>
  <c r="R159" i="1" s="1"/>
  <c r="R157" i="1" s="1"/>
  <c r="Q160" i="1"/>
  <c r="Q164" i="1"/>
  <c r="T179" i="1"/>
  <c r="T193" i="1" s="1"/>
  <c r="T191" i="1" s="1"/>
  <c r="S247" i="1"/>
  <c r="S261" i="1" s="1"/>
  <c r="S259" i="1" s="1"/>
  <c r="S243" i="1"/>
  <c r="T364" i="1"/>
  <c r="T368" i="1"/>
  <c r="R111" i="1"/>
  <c r="R125" i="1" s="1"/>
  <c r="R123" i="1" s="1"/>
  <c r="R247" i="1"/>
  <c r="R261" i="1" s="1"/>
  <c r="R259" i="1" s="1"/>
  <c r="T330" i="1"/>
  <c r="T334" i="1"/>
  <c r="T398" i="1"/>
  <c r="T402" i="1"/>
  <c r="T228" i="1"/>
  <c r="T232" i="1"/>
  <c r="T76" i="1"/>
  <c r="T175" i="1"/>
  <c r="T178" i="1"/>
  <c r="T110" i="1"/>
  <c r="T209" i="1"/>
  <c r="T144" i="1"/>
  <c r="T42" i="1"/>
  <c r="T39" i="1"/>
  <c r="T246" i="1"/>
  <c r="S212" i="1" l="1"/>
  <c r="S215" i="1"/>
  <c r="T211" i="1"/>
  <c r="S234" i="1"/>
  <c r="S233" i="1" s="1"/>
  <c r="S238" i="1" s="1"/>
  <c r="S239" i="1" s="1"/>
  <c r="S77" i="1"/>
  <c r="S91" i="1" s="1"/>
  <c r="S89" i="1" s="1"/>
  <c r="T72" i="1"/>
  <c r="T73" i="1" s="1"/>
  <c r="R96" i="1"/>
  <c r="R92" i="1"/>
  <c r="T194" i="1"/>
  <c r="T198" i="1"/>
  <c r="S262" i="1"/>
  <c r="S266" i="1"/>
  <c r="R164" i="1"/>
  <c r="R160" i="1"/>
  <c r="S145" i="1"/>
  <c r="S159" i="1" s="1"/>
  <c r="S157" i="1" s="1"/>
  <c r="T145" i="1"/>
  <c r="T159" i="1" s="1"/>
  <c r="T157" i="1" s="1"/>
  <c r="T141" i="1"/>
  <c r="T107" i="1"/>
  <c r="R126" i="1"/>
  <c r="R130" i="1"/>
  <c r="R266" i="1"/>
  <c r="R262" i="1"/>
  <c r="T247" i="1"/>
  <c r="T261" i="1" s="1"/>
  <c r="T259" i="1" s="1"/>
  <c r="T243" i="1"/>
  <c r="S111" i="1"/>
  <c r="S125" i="1" s="1"/>
  <c r="S123" i="1" s="1"/>
  <c r="T212" i="1" l="1"/>
  <c r="T215" i="1"/>
  <c r="T234" i="1" s="1"/>
  <c r="T233" i="1" s="1"/>
  <c r="T238" i="1" s="1"/>
  <c r="T239" i="1" s="1"/>
  <c r="T77" i="1"/>
  <c r="T91" i="1" s="1"/>
  <c r="T89" i="1" s="1"/>
  <c r="S96" i="1"/>
  <c r="S92" i="1"/>
  <c r="S164" i="1"/>
  <c r="S160" i="1"/>
  <c r="T164" i="1"/>
  <c r="T160" i="1"/>
  <c r="S126" i="1"/>
  <c r="S130" i="1"/>
  <c r="T111" i="1"/>
  <c r="T125" i="1" s="1"/>
  <c r="T123" i="1" s="1"/>
  <c r="T266" i="1"/>
  <c r="T262" i="1"/>
  <c r="T92" i="1" l="1"/>
  <c r="T96" i="1"/>
  <c r="T130" i="1"/>
  <c r="T126" i="1"/>
</calcChain>
</file>

<file path=xl/sharedStrings.xml><?xml version="1.0" encoding="utf-8"?>
<sst xmlns="http://schemas.openxmlformats.org/spreadsheetml/2006/main" count="1495" uniqueCount="102">
  <si>
    <t>jrk</t>
  </si>
  <si>
    <t>KOV</t>
  </si>
  <si>
    <t>Asula</t>
  </si>
  <si>
    <t>Nr</t>
  </si>
  <si>
    <t>Näitajad</t>
  </si>
  <si>
    <t>Elanike arv</t>
  </si>
  <si>
    <t>Vee Majaühenduste arv (Tarbimispunktide arv)</t>
  </si>
  <si>
    <t>Elanike arv ühendatud ühisveevarustuse süsteemi</t>
  </si>
  <si>
    <t>Osakaal kogu elanikkonnast, %</t>
  </si>
  <si>
    <t>Inimeste arv ühendatud ühiskanalisatsiooniga</t>
  </si>
  <si>
    <t>Osakaal kogutarbimisest %</t>
  </si>
  <si>
    <t>Osakaal %</t>
  </si>
  <si>
    <t>Osakaal  %</t>
  </si>
  <si>
    <t>Omatarve m3/a</t>
  </si>
  <si>
    <t>Veetarbimine 1 inimese kohta, liitrit/päevas</t>
  </si>
  <si>
    <t>Tarbitud (müüdud) vesi % toodetud veest</t>
  </si>
  <si>
    <t xml:space="preserve">Kadude osakaalu % </t>
  </si>
  <si>
    <t>Kanalisatsiooni vastuvõetud reovesi  m3/a</t>
  </si>
  <si>
    <t>Infiltratsiooni osakaal, sademevesi %</t>
  </si>
  <si>
    <t>Puhastisse suunatud reovee kogused,  m3/a</t>
  </si>
  <si>
    <t>Asustusüksus</t>
  </si>
  <si>
    <t>Omavalitsus</t>
  </si>
  <si>
    <t>Maakond</t>
  </si>
  <si>
    <r>
      <t>Eraisikute Veetarve aastas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</si>
  <si>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Olmereovee kogus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</si>
  <si>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Asutuste ja ettevõtete veetarve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</si>
  <si>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Asutuste ja ettevõtete olmereovee kogus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</si>
  <si>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Tööstustarbijate veetarve aastas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</si>
  <si>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Tööstusliku reovee kogus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</si>
  <si>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Pumbatud ehk toodetud vesi 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</si>
  <si>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Tarbitud (müüdud) vesi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</t>
    </r>
  </si>
  <si>
    <r>
      <t>Tarbitud (müüdud) vesi,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/päevas</t>
    </r>
  </si>
  <si>
    <r>
      <t>Veekaod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 xml:space="preserve">/aastas </t>
    </r>
  </si>
  <si>
    <r>
      <t>s.h. eraisikutelt (m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/aastas)</t>
    </r>
  </si>
  <si>
    <r>
      <t>s.h. asutustelt ja ettevõtetelt (m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/aastas)</t>
    </r>
  </si>
  <si>
    <r>
      <t>s.h. tööstustarbijatelt (m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/aastas)</t>
    </r>
  </si>
  <si>
    <r>
      <t>Reovee kogused, m</t>
    </r>
    <r>
      <rPr>
        <vertAlign val="superscript"/>
        <sz val="10"/>
        <rFont val="Trebuchet MS"/>
        <family val="2"/>
        <charset val="186"/>
      </rPr>
      <t>3</t>
    </r>
    <r>
      <rPr>
        <sz val="10"/>
        <rFont val="Trebuchet MS"/>
        <family val="2"/>
        <charset val="186"/>
      </rPr>
      <t>/päevas</t>
    </r>
  </si>
  <si>
    <t>Kanepi vald</t>
  </si>
  <si>
    <t>Kanepi alevik</t>
  </si>
  <si>
    <t>Põlgaste küla</t>
  </si>
  <si>
    <t>Saverna küla</t>
  </si>
  <si>
    <t>Krootuse küla</t>
  </si>
  <si>
    <t>Valgjärve küla</t>
  </si>
  <si>
    <t>Maaritsa küla</t>
  </si>
  <si>
    <t>Soodoma küla</t>
  </si>
  <si>
    <t>Hurmi küla</t>
  </si>
  <si>
    <t>Ihamaru küla</t>
  </si>
  <si>
    <t>Magari küla</t>
  </si>
  <si>
    <t>Erastvere küla</t>
  </si>
  <si>
    <t>Kaagvere küla</t>
  </si>
  <si>
    <t>Kanepi valla rahvaarv Statistikaameti andmetel 01.01.2023 on 4453 inimest</t>
  </si>
  <si>
    <t>Põlva maakond</t>
  </si>
  <si>
    <t>Abissaare küla</t>
  </si>
  <si>
    <t>Aiaste küla</t>
  </si>
  <si>
    <t>Hauka küla</t>
  </si>
  <si>
    <t>Heisri küla</t>
  </si>
  <si>
    <t>Hino küla</t>
  </si>
  <si>
    <t>Häätaru küla</t>
  </si>
  <si>
    <t>Jõgehara küla</t>
  </si>
  <si>
    <t>Jõksi küla</t>
  </si>
  <si>
    <t>Kaagna küla</t>
  </si>
  <si>
    <t>Karaski küla</t>
  </si>
  <si>
    <t>Karilatsi küla</t>
  </si>
  <si>
    <t>Karste küla</t>
  </si>
  <si>
    <t>Koigera küla</t>
  </si>
  <si>
    <t>Kooli küla</t>
  </si>
  <si>
    <t>Kooraste küla</t>
  </si>
  <si>
    <t>Krüüdneri küla</t>
  </si>
  <si>
    <t>Lauri küla</t>
  </si>
  <si>
    <t>Mügra küla</t>
  </si>
  <si>
    <t>Närapää küla</t>
  </si>
  <si>
    <t>Palutaja küla</t>
  </si>
  <si>
    <t>Peetrimõisa küla</t>
  </si>
  <si>
    <t>Piigandi küla</t>
  </si>
  <si>
    <t>Piigaste küla</t>
  </si>
  <si>
    <t>Pikajärve küla</t>
  </si>
  <si>
    <t>Pikareinu küla</t>
  </si>
  <si>
    <t>Prangli küla</t>
  </si>
  <si>
    <t>Puugi küla</t>
  </si>
  <si>
    <t>Rebaste küla</t>
  </si>
  <si>
    <t>Sirvaste küla</t>
  </si>
  <si>
    <t>Sulaoja küla</t>
  </si>
  <si>
    <t>Sõreste küla</t>
  </si>
  <si>
    <t>Tiido küla</t>
  </si>
  <si>
    <t>Tuulemäe küla</t>
  </si>
  <si>
    <t>Tõdu küla</t>
  </si>
  <si>
    <t>Varbuse küla</t>
  </si>
  <si>
    <t>Veski küla</t>
  </si>
  <si>
    <t>Vissi küla</t>
  </si>
  <si>
    <t>Voorepalu küla</t>
  </si>
  <si>
    <t>Märkus: Siinkohal on rahvaarvu prognoosimisel lähtutud Statistikaameti andmebaasi tabelist RV087 „PROGNOOSITAV RAHVAARV (ALUSEKS 1. JAANUARI 2019 RAHVAARV)"</t>
  </si>
  <si>
    <t>Põlva maakonna rahvastik</t>
  </si>
  <si>
    <t>rahvastiku kasvamine võrreldes eelmise aastaga (%)</t>
  </si>
  <si>
    <r>
      <t>Kanali Majaühenduste arv (Tarbimispunktide arv)</t>
    </r>
    <r>
      <rPr>
        <b/>
        <sz val="10"/>
        <color theme="1"/>
        <rFont val="Trebuchet MS"/>
        <family val="2"/>
        <charset val="186"/>
      </rPr>
      <t xml:space="preserve"> </t>
    </r>
  </si>
  <si>
    <t xml:space="preserve">Kanali Majaühenduste arv (Tarbimispunktide arv) </t>
  </si>
  <si>
    <t>Märkus: Rahvaarvu aluseks on KIK-i kodulehelt võetud Statistikaameti andmed 2020. a seisuga (samu andmeid tuleb kasutada KIK-i tehnoloogilise projekti koostamisel).</t>
  </si>
  <si>
    <t>Rahvaarv kokku 2020</t>
  </si>
  <si>
    <r>
      <rPr>
        <sz val="10"/>
        <color rgb="FFFF0000"/>
        <rFont val="Trebuchet MS"/>
        <family val="2"/>
        <charset val="186"/>
      </rPr>
      <t>Kanepi valla märkus</t>
    </r>
    <r>
      <rPr>
        <sz val="10"/>
        <rFont val="Trebuchet MS"/>
        <family val="2"/>
        <charset val="186"/>
      </rPr>
      <t>:Tabelis on toodud elanike andmed rahvastikuregistrist. Korrigeeritud on ka 2020. aasta numbreid.</t>
    </r>
  </si>
  <si>
    <t xml:space="preserve">Lisaks külade elanike arvule on rahvastikuregistris registreeritud elanikud valla täpsusega.  </t>
  </si>
  <si>
    <t xml:space="preserve">Kuhu juurde need inimesed liita? </t>
  </si>
  <si>
    <t>Soodoma ja Erastvere külad on liidetud ja küla nimeks jäi Erastvere. 2021 ja 2022 aastal on elanike arv näidatud Erastvere küla all.</t>
  </si>
  <si>
    <t>valla täpsusega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</si>
</sst>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k_r_-;\-* #,##0.00\ _k_r_-;_-* &quot;-&quot;??\ _k_r_-;_-@_-"/>
    <numFmt numFmtId="165" formatCode="###0"/>
    <numFmt numFmtId="166" formatCode="#,##0_ ;\-#,##0\ "/>
  </numFmts>
  <fonts count="29" x14ac:knownFonts="1">
    <font>
      <sz val="10"/>
      <color theme="1"/>
      <name val="Trebuchet MS"/>
      <family val="2"/>
      <charset val="186"/>
    </font>
    <font>
      <sz val="10"/>
      <color theme="1"/>
      <name val="Trebuchet MS"/>
      <family val="2"/>
      <charset val="186"/>
    </font>
    <font>
      <sz val="10"/>
      <name val="Arial"/>
      <family val="2"/>
      <charset val="186"/>
    </font>
    <font>
      <b/>
      <sz val="10"/>
      <color theme="1"/>
      <name val="Trebuchet MS"/>
      <family val="2"/>
      <charset val="186"/>
    </font>
    <font>
      <sz val="10"/>
      <name val="Trebuchet MS"/>
      <family val="2"/>
      <charset val="186"/>
    </font>
    <font>
      <b/>
      <sz val="10"/>
      <name val="Trebuchet MS"/>
      <family val="2"/>
      <charset val="186"/>
    </font>
    <font>
      <vertAlign val="superscript"/>
      <sz val="10"/>
      <name val="Trebuchet MS"/>
      <family val="2"/>
      <charset val="186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Trebuchet MS"/>
      <family val="2"/>
      <charset val="186"/>
    </font>
    <font>
      <b/>
      <sz val="13"/>
      <color theme="3"/>
      <name val="Trebuchet MS"/>
      <family val="2"/>
      <charset val="186"/>
    </font>
    <font>
      <b/>
      <sz val="11"/>
      <color theme="3"/>
      <name val="Trebuchet MS"/>
      <family val="2"/>
      <charset val="186"/>
    </font>
    <font>
      <sz val="10"/>
      <color rgb="FF006100"/>
      <name val="Trebuchet MS"/>
      <family val="2"/>
      <charset val="186"/>
    </font>
    <font>
      <sz val="10"/>
      <color rgb="FF9C0006"/>
      <name val="Trebuchet MS"/>
      <family val="2"/>
      <charset val="186"/>
    </font>
    <font>
      <sz val="10"/>
      <color rgb="FF9C6500"/>
      <name val="Trebuchet MS"/>
      <family val="2"/>
      <charset val="186"/>
    </font>
    <font>
      <sz val="10"/>
      <color rgb="FF3F3F76"/>
      <name val="Trebuchet MS"/>
      <family val="2"/>
      <charset val="186"/>
    </font>
    <font>
      <b/>
      <sz val="10"/>
      <color rgb="FF3F3F3F"/>
      <name val="Trebuchet MS"/>
      <family val="2"/>
      <charset val="186"/>
    </font>
    <font>
      <b/>
      <sz val="10"/>
      <color rgb="FFFA7D00"/>
      <name val="Trebuchet MS"/>
      <family val="2"/>
      <charset val="186"/>
    </font>
    <font>
      <sz val="10"/>
      <color rgb="FFFA7D00"/>
      <name val="Trebuchet MS"/>
      <family val="2"/>
      <charset val="186"/>
    </font>
    <font>
      <b/>
      <sz val="10"/>
      <color theme="0"/>
      <name val="Trebuchet MS"/>
      <family val="2"/>
      <charset val="186"/>
    </font>
    <font>
      <sz val="10"/>
      <color rgb="FFFF0000"/>
      <name val="Trebuchet MS"/>
      <family val="2"/>
      <charset val="186"/>
    </font>
    <font>
      <i/>
      <sz val="10"/>
      <color rgb="FF7F7F7F"/>
      <name val="Trebuchet MS"/>
      <family val="2"/>
      <charset val="186"/>
    </font>
    <font>
      <sz val="10"/>
      <color theme="0"/>
      <name val="Trebuchet MS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rgb="FF92D050"/>
        <bgColor indexed="3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20" applyNumberFormat="0" applyAlignment="0" applyProtection="0"/>
    <xf numFmtId="0" fontId="15" fillId="12" borderId="21" applyNumberFormat="0" applyAlignment="0" applyProtection="0"/>
    <xf numFmtId="0" fontId="16" fillId="12" borderId="20" applyNumberFormat="0" applyAlignment="0" applyProtection="0"/>
    <xf numFmtId="0" fontId="17" fillId="0" borderId="22" applyNumberFormat="0" applyFill="0" applyAlignment="0" applyProtection="0"/>
    <xf numFmtId="0" fontId="18" fillId="13" borderId="23" applyNumberFormat="0" applyAlignment="0" applyProtection="0"/>
    <xf numFmtId="0" fontId="19" fillId="0" borderId="0" applyNumberFormat="0" applyFill="0" applyBorder="0" applyAlignment="0" applyProtection="0"/>
    <xf numFmtId="0" fontId="1" fillId="14" borderId="24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25" applyNumberFormat="0" applyFill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1" fillId="38" borderId="0" applyNumberFormat="0" applyBorder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" fillId="0" borderId="0"/>
  </cellStyleXfs>
  <cellXfs count="9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6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Protection="1">
      <protection locked="0"/>
    </xf>
    <xf numFmtId="1" fontId="4" fillId="2" borderId="2" xfId="0" applyNumberFormat="1" applyFont="1" applyFill="1" applyBorder="1" applyProtection="1">
      <protection locked="0"/>
    </xf>
    <xf numFmtId="1" fontId="4" fillId="4" borderId="2" xfId="0" applyNumberFormat="1" applyFont="1" applyFill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justify" vertical="top" wrapText="1"/>
      <protection locked="0"/>
    </xf>
    <xf numFmtId="3" fontId="4" fillId="3" borderId="3" xfId="0" applyNumberFormat="1" applyFont="1" applyFill="1" applyBorder="1"/>
    <xf numFmtId="3" fontId="4" fillId="3" borderId="8" xfId="0" applyNumberFormat="1" applyFont="1" applyFill="1" applyBorder="1"/>
    <xf numFmtId="9" fontId="4" fillId="4" borderId="3" xfId="0" applyNumberFormat="1" applyFont="1" applyFill="1" applyBorder="1"/>
    <xf numFmtId="9" fontId="4" fillId="4" borderId="8" xfId="0" applyNumberFormat="1" applyFont="1" applyFill="1" applyBorder="1"/>
    <xf numFmtId="0" fontId="4" fillId="0" borderId="3" xfId="0" applyFont="1" applyBorder="1" applyAlignment="1" applyProtection="1">
      <alignment horizontal="justify" vertical="top" wrapText="1"/>
      <protection locked="0"/>
    </xf>
    <xf numFmtId="3" fontId="4" fillId="2" borderId="3" xfId="0" applyNumberFormat="1" applyFont="1" applyFill="1" applyBorder="1" applyAlignment="1" applyProtection="1">
      <alignment horizontal="right"/>
      <protection locked="0"/>
    </xf>
    <xf numFmtId="3" fontId="4" fillId="4" borderId="3" xfId="0" applyNumberFormat="1" applyFont="1" applyFill="1" applyBorder="1" applyAlignment="1">
      <alignment horizontal="right"/>
    </xf>
    <xf numFmtId="3" fontId="4" fillId="4" borderId="8" xfId="0" applyNumberFormat="1" applyFont="1" applyFill="1" applyBorder="1" applyAlignment="1">
      <alignment horizontal="right"/>
    </xf>
    <xf numFmtId="164" fontId="4" fillId="0" borderId="3" xfId="2" applyFont="1" applyFill="1" applyBorder="1" applyProtection="1">
      <protection locked="0"/>
    </xf>
    <xf numFmtId="164" fontId="4" fillId="0" borderId="8" xfId="2" applyFont="1" applyFill="1" applyBorder="1" applyProtection="1"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4" fillId="0" borderId="8" xfId="0" applyNumberFormat="1" applyFont="1" applyBorder="1" applyAlignment="1" applyProtection="1">
      <alignment horizontal="right"/>
      <protection locked="0"/>
    </xf>
    <xf numFmtId="3" fontId="4" fillId="2" borderId="8" xfId="0" applyNumberFormat="1" applyFont="1" applyFill="1" applyBorder="1" applyAlignment="1" applyProtection="1">
      <alignment horizontal="right"/>
      <protection locked="0"/>
    </xf>
    <xf numFmtId="9" fontId="4" fillId="0" borderId="3" xfId="1" applyFont="1" applyFill="1" applyBorder="1" applyAlignment="1" applyProtection="1">
      <alignment horizontal="right"/>
      <protection locked="0"/>
    </xf>
    <xf numFmtId="9" fontId="4" fillId="0" borderId="8" xfId="1" applyFont="1" applyFill="1" applyBorder="1" applyAlignment="1" applyProtection="1">
      <alignment horizontal="right"/>
      <protection locked="0"/>
    </xf>
    <xf numFmtId="3" fontId="4" fillId="3" borderId="3" xfId="0" applyNumberFormat="1" applyFont="1" applyFill="1" applyBorder="1" applyAlignment="1" applyProtection="1">
      <alignment horizontal="right"/>
      <protection locked="0"/>
    </xf>
    <xf numFmtId="3" fontId="4" fillId="3" borderId="8" xfId="0" applyNumberFormat="1" applyFont="1" applyFill="1" applyBorder="1" applyAlignment="1" applyProtection="1">
      <alignment horizontal="right"/>
      <protection locked="0"/>
    </xf>
    <xf numFmtId="3" fontId="4" fillId="5" borderId="3" xfId="0" applyNumberFormat="1" applyFont="1" applyFill="1" applyBorder="1" applyAlignment="1">
      <alignment horizontal="right"/>
    </xf>
    <xf numFmtId="3" fontId="4" fillId="6" borderId="3" xfId="0" applyNumberFormat="1" applyFont="1" applyFill="1" applyBorder="1" applyAlignment="1">
      <alignment horizontal="right"/>
    </xf>
    <xf numFmtId="9" fontId="0" fillId="4" borderId="3" xfId="0" applyNumberFormat="1" applyFill="1" applyBorder="1"/>
    <xf numFmtId="9" fontId="0" fillId="2" borderId="3" xfId="0" applyNumberFormat="1" applyFill="1" applyBorder="1" applyProtection="1">
      <protection locked="0"/>
    </xf>
    <xf numFmtId="3" fontId="4" fillId="4" borderId="3" xfId="0" applyNumberFormat="1" applyFont="1" applyFill="1" applyBorder="1" applyAlignment="1" applyProtection="1">
      <alignment horizontal="right"/>
      <protection locked="0"/>
    </xf>
    <xf numFmtId="3" fontId="4" fillId="4" borderId="8" xfId="0" applyNumberFormat="1" applyFont="1" applyFill="1" applyBorder="1" applyAlignment="1" applyProtection="1">
      <alignment horizontal="right"/>
      <protection locked="0"/>
    </xf>
    <xf numFmtId="9" fontId="4" fillId="4" borderId="3" xfId="1" applyFont="1" applyFill="1" applyBorder="1" applyAlignment="1" applyProtection="1">
      <alignment horizontal="right"/>
      <protection locked="0"/>
    </xf>
    <xf numFmtId="9" fontId="4" fillId="2" borderId="3" xfId="1" applyFont="1" applyFill="1" applyBorder="1" applyAlignment="1" applyProtection="1">
      <alignment horizontal="right"/>
      <protection locked="0"/>
    </xf>
    <xf numFmtId="9" fontId="4" fillId="2" borderId="8" xfId="1" applyFont="1" applyFill="1" applyBorder="1" applyAlignment="1" applyProtection="1">
      <alignment horizontal="right"/>
      <protection locked="0"/>
    </xf>
    <xf numFmtId="3" fontId="4" fillId="3" borderId="3" xfId="0" applyNumberFormat="1" applyFont="1" applyFill="1" applyBorder="1" applyAlignment="1">
      <alignment horizontal="right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justify" vertical="top" wrapText="1"/>
      <protection locked="0"/>
    </xf>
    <xf numFmtId="3" fontId="4" fillId="4" borderId="1" xfId="0" applyNumberFormat="1" applyFont="1" applyFill="1" applyBorder="1" applyAlignment="1">
      <alignment horizontal="right"/>
    </xf>
    <xf numFmtId="3" fontId="4" fillId="4" borderId="11" xfId="0" applyNumberFormat="1" applyFont="1" applyFill="1" applyBorder="1" applyAlignment="1">
      <alignment horizontal="right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vertical="top"/>
    </xf>
    <xf numFmtId="0" fontId="5" fillId="7" borderId="4" xfId="0" applyFont="1" applyFill="1" applyBorder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horizontal="left"/>
      <protection locked="0"/>
    </xf>
    <xf numFmtId="0" fontId="5" fillId="7" borderId="5" xfId="0" applyFont="1" applyFill="1" applyBorder="1" applyProtection="1">
      <protection locked="0"/>
    </xf>
    <xf numFmtId="0" fontId="5" fillId="7" borderId="5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24" fillId="0" borderId="3" xfId="50" applyFont="1" applyBorder="1" applyAlignment="1">
      <alignment horizontal="left" vertical="top" wrapText="1"/>
    </xf>
    <xf numFmtId="10" fontId="4" fillId="0" borderId="3" xfId="1" applyNumberFormat="1" applyFont="1" applyBorder="1"/>
    <xf numFmtId="0" fontId="5" fillId="7" borderId="3" xfId="0" applyFont="1" applyFill="1" applyBorder="1" applyAlignment="1">
      <alignment horizontal="center" vertical="top" wrapText="1"/>
    </xf>
    <xf numFmtId="0" fontId="0" fillId="0" borderId="3" xfId="0" applyBorder="1"/>
    <xf numFmtId="0" fontId="5" fillId="7" borderId="3" xfId="0" applyFont="1" applyFill="1" applyBorder="1"/>
    <xf numFmtId="166" fontId="4" fillId="0" borderId="3" xfId="57" applyNumberFormat="1" applyFont="1" applyBorder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0" xfId="0"/>
    <xf numFmtId="0" fontId="4" fillId="0" borderId="0" xfId="0" applyFont="1"/>
    <xf numFmtId="1" fontId="4" fillId="4" borderId="2" xfId="0" applyNumberFormat="1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3" fontId="4" fillId="3" borderId="3" xfId="0" applyNumberFormat="1" applyFont="1" applyFill="1" applyBorder="1"/>
    <xf numFmtId="3" fontId="4" fillId="2" borderId="3" xfId="0" applyNumberFormat="1" applyFont="1" applyFill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9" fontId="4" fillId="0" borderId="3" xfId="1" applyFont="1" applyFill="1" applyBorder="1" applyAlignment="1" applyProtection="1">
      <alignment horizontal="right"/>
      <protection locked="0"/>
    </xf>
    <xf numFmtId="3" fontId="4" fillId="3" borderId="3" xfId="0" applyNumberFormat="1" applyFont="1" applyFill="1" applyBorder="1" applyAlignment="1" applyProtection="1">
      <alignment horizontal="right"/>
      <protection locked="0"/>
    </xf>
    <xf numFmtId="9" fontId="0" fillId="2" borderId="3" xfId="0" applyNumberFormat="1" applyFill="1" applyBorder="1" applyProtection="1">
      <protection locked="0"/>
    </xf>
    <xf numFmtId="9" fontId="4" fillId="2" borderId="3" xfId="1" applyFont="1" applyFill="1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0" fontId="5" fillId="0" borderId="13" xfId="0" applyFont="1" applyBorder="1" applyAlignment="1">
      <alignment horizontal="left" vertical="top" wrapText="1"/>
    </xf>
    <xf numFmtId="0" fontId="24" fillId="0" borderId="3" xfId="50" applyFont="1" applyBorder="1" applyAlignment="1">
      <alignment horizontal="left" vertical="top" wrapText="1"/>
    </xf>
    <xf numFmtId="165" fontId="24" fillId="0" borderId="3" xfId="51" applyNumberFormat="1" applyFont="1" applyBorder="1" applyAlignment="1">
      <alignment horizontal="right" vertical="top"/>
    </xf>
    <xf numFmtId="0" fontId="24" fillId="0" borderId="3" xfId="45" applyFont="1" applyBorder="1" applyAlignment="1">
      <alignment vertical="top" wrapText="1"/>
    </xf>
    <xf numFmtId="0" fontId="24" fillId="0" borderId="3" xfId="45" applyFont="1" applyBorder="1" applyAlignment="1">
      <alignment horizontal="left" vertical="top" wrapText="1"/>
    </xf>
    <xf numFmtId="0" fontId="25" fillId="7" borderId="3" xfId="56" applyFont="1" applyFill="1" applyBorder="1" applyAlignment="1">
      <alignment horizontal="left" vertical="top" wrapText="1"/>
    </xf>
    <xf numFmtId="0" fontId="26" fillId="7" borderId="0" xfId="44" applyFont="1" applyFill="1" applyAlignment="1">
      <alignment horizontal="center"/>
    </xf>
    <xf numFmtId="165" fontId="25" fillId="7" borderId="3" xfId="49" applyNumberFormat="1" applyFont="1" applyFill="1" applyBorder="1" applyAlignment="1">
      <alignment horizontal="right" vertical="top"/>
    </xf>
    <xf numFmtId="0" fontId="3" fillId="0" borderId="13" xfId="0" applyFont="1" applyBorder="1"/>
    <xf numFmtId="165" fontId="0" fillId="0" borderId="0" xfId="0" applyNumberFormat="1"/>
    <xf numFmtId="0" fontId="28" fillId="0" borderId="0" xfId="50" applyFont="1" applyBorder="1" applyAlignment="1">
      <alignment horizontal="left" vertical="top" wrapText="1"/>
    </xf>
    <xf numFmtId="0" fontId="28" fillId="0" borderId="0" xfId="45" applyFont="1" applyBorder="1" applyAlignment="1">
      <alignment vertical="top" wrapText="1"/>
    </xf>
    <xf numFmtId="0" fontId="28" fillId="0" borderId="0" xfId="45" applyFont="1" applyBorder="1" applyAlignment="1">
      <alignment horizontal="left" vertical="top" wrapText="1"/>
    </xf>
    <xf numFmtId="165" fontId="28" fillId="0" borderId="0" xfId="51" applyNumberFormat="1" applyFont="1" applyBorder="1" applyAlignment="1">
      <alignment horizontal="right" vertical="top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59">
    <cellStyle name="20% – rõhk1" xfId="21" builtinId="30" customBuiltin="1"/>
    <cellStyle name="20% – rõhk2" xfId="25" builtinId="34" customBuiltin="1"/>
    <cellStyle name="20% – rõhk3" xfId="29" builtinId="38" customBuiltin="1"/>
    <cellStyle name="20% – rõhk4" xfId="33" builtinId="42" customBuiltin="1"/>
    <cellStyle name="20% – rõhk5" xfId="37" builtinId="46" customBuiltin="1"/>
    <cellStyle name="20% – rõhk6" xfId="41" builtinId="50" customBuiltin="1"/>
    <cellStyle name="40% – rõhk1" xfId="22" builtinId="31" customBuiltin="1"/>
    <cellStyle name="40% – rõhk2" xfId="26" builtinId="35" customBuiltin="1"/>
    <cellStyle name="40% – rõhk3" xfId="30" builtinId="39" customBuiltin="1"/>
    <cellStyle name="40% – rõhk4" xfId="34" builtinId="43" customBuiltin="1"/>
    <cellStyle name="40% – rõhk5" xfId="38" builtinId="47" customBuiltin="1"/>
    <cellStyle name="40% – rõhk6" xfId="42" builtinId="51" customBuiltin="1"/>
    <cellStyle name="60% – rõhk1" xfId="23" builtinId="32" customBuiltin="1"/>
    <cellStyle name="60% – rõhk2" xfId="27" builtinId="36" customBuiltin="1"/>
    <cellStyle name="60% – rõhk3" xfId="31" builtinId="40" customBuiltin="1"/>
    <cellStyle name="60% – rõhk4" xfId="35" builtinId="44" customBuiltin="1"/>
    <cellStyle name="60% – rõhk5" xfId="39" builtinId="48" customBuiltin="1"/>
    <cellStyle name="60% – rõhk6" xfId="43" builtinId="52" customBuiltin="1"/>
    <cellStyle name="Arvutus" xfId="13" builtinId="22" customBuiltin="1"/>
    <cellStyle name="Halb" xfId="9" builtinId="27" customBuiltin="1"/>
    <cellStyle name="Hea" xfId="8" builtinId="26" customBuiltin="1"/>
    <cellStyle name="Hoiatuse tekst" xfId="16" builtinId="11" customBuiltin="1"/>
    <cellStyle name="Kokku" xfId="19" builtinId="25" customBuiltin="1"/>
    <cellStyle name="Koma 2" xfId="2"/>
    <cellStyle name="Kontrolli lahtrit" xfId="15" builtinId="23" customBuiltin="1"/>
    <cellStyle name="Lingitud lahter" xfId="14" builtinId="24" customBuiltin="1"/>
    <cellStyle name="Märkus" xfId="17" builtinId="10" customBuiltin="1"/>
    <cellStyle name="Neutraalne" xfId="10" builtinId="28" customBuiltin="1"/>
    <cellStyle name="Normaallaad" xfId="0" builtinId="0"/>
    <cellStyle name="Normaallaad 2" xfId="44"/>
    <cellStyle name="Normaallaad 3" xfId="57"/>
    <cellStyle name="Normaallaad 3 2" xfId="58"/>
    <cellStyle name="Pealkiri" xfId="3" builtinId="15" customBuiltin="1"/>
    <cellStyle name="Pealkiri 1" xfId="4" builtinId="16" customBuiltin="1"/>
    <cellStyle name="Pealkiri 2" xfId="5" builtinId="17" customBuiltin="1"/>
    <cellStyle name="Pealkiri 3" xfId="6" builtinId="18" customBuiltin="1"/>
    <cellStyle name="Pealkiri 4" xfId="7" builtinId="19" customBuiltin="1"/>
    <cellStyle name="Protsent" xfId="1" builtinId="5"/>
    <cellStyle name="Rõhk1" xfId="20" builtinId="29" customBuiltin="1"/>
    <cellStyle name="Rõhk2" xfId="24" builtinId="33" customBuiltin="1"/>
    <cellStyle name="Rõhk3" xfId="28" builtinId="37" customBuiltin="1"/>
    <cellStyle name="Rõhk4" xfId="32" builtinId="41" customBuiltin="1"/>
    <cellStyle name="Rõhk5" xfId="36" builtinId="45" customBuiltin="1"/>
    <cellStyle name="Rõhk6" xfId="40" builtinId="49" customBuiltin="1"/>
    <cellStyle name="Selgitav tekst" xfId="18" builtinId="53" customBuiltin="1"/>
    <cellStyle name="Sisestus" xfId="11" builtinId="20" customBuiltin="1"/>
    <cellStyle name="style1557885435518" xfId="54"/>
    <cellStyle name="style1557885435878" xfId="55"/>
    <cellStyle name="style1557885436718" xfId="47"/>
    <cellStyle name="style1557885438020" xfId="56"/>
    <cellStyle name="style1557885438110" xfId="48"/>
    <cellStyle name="style1557885438210" xfId="45"/>
    <cellStyle name="style1557885438400" xfId="50"/>
    <cellStyle name="style1557885441831" xfId="46"/>
    <cellStyle name="style1557885442391" xfId="52"/>
    <cellStyle name="style1557885442481" xfId="49"/>
    <cellStyle name="style1557885442781" xfId="51"/>
    <cellStyle name="style1557885446253" xfId="53"/>
    <cellStyle name="Väljund" xfId="12" builtinId="21" customBuiltin="1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1"/>
  <dimension ref="A1:V443"/>
  <sheetViews>
    <sheetView tabSelected="1" zoomScale="90" zoomScaleNormal="90" workbookViewId="0">
      <pane ySplit="1" topLeftCell="A62" activePane="bottomLeft" state="frozen"/>
      <selection pane="bottomLeft" activeCell="V79" sqref="V79"/>
    </sheetView>
  </sheetViews>
  <sheetFormatPr defaultRowHeight="15" x14ac:dyDescent="0.3"/>
  <cols>
    <col min="1" max="1" width="9.7109375" style="50" customWidth="1"/>
    <col min="2" max="2" width="13.85546875" style="50" bestFit="1" customWidth="1"/>
    <col min="3" max="3" width="13.85546875" style="51" customWidth="1"/>
    <col min="4" max="4" width="8.5703125" style="50" bestFit="1" customWidth="1"/>
    <col min="5" max="5" width="46.42578125" style="1" bestFit="1" customWidth="1"/>
    <col min="6" max="19" width="12.140625" style="1" customWidth="1"/>
    <col min="20" max="20" width="12.140625" customWidth="1"/>
    <col min="22" max="22" width="13.85546875" bestFit="1" customWidth="1"/>
  </cols>
  <sheetData>
    <row r="1" spans="1:20" ht="15.75" thickBot="1" x14ac:dyDescent="0.35">
      <c r="A1" s="53" t="s">
        <v>0</v>
      </c>
      <c r="B1" s="54" t="s">
        <v>1</v>
      </c>
      <c r="C1" s="55" t="s">
        <v>2</v>
      </c>
      <c r="D1" s="54" t="s">
        <v>3</v>
      </c>
      <c r="E1" s="56" t="s">
        <v>4</v>
      </c>
      <c r="F1" s="57">
        <v>2021</v>
      </c>
      <c r="G1" s="57">
        <v>2022</v>
      </c>
      <c r="H1" s="57">
        <v>2023</v>
      </c>
      <c r="I1" s="57">
        <v>2024</v>
      </c>
      <c r="J1" s="57">
        <v>2025</v>
      </c>
      <c r="K1" s="57">
        <v>2026</v>
      </c>
      <c r="L1" s="57">
        <v>2027</v>
      </c>
      <c r="M1" s="57">
        <v>2028</v>
      </c>
      <c r="N1" s="57">
        <v>2029</v>
      </c>
      <c r="O1" s="57">
        <v>2030</v>
      </c>
      <c r="P1" s="57">
        <v>2031</v>
      </c>
      <c r="Q1" s="57">
        <v>2032</v>
      </c>
      <c r="R1" s="57">
        <v>2033</v>
      </c>
      <c r="S1" s="57">
        <v>2034</v>
      </c>
      <c r="T1" s="57">
        <v>2035</v>
      </c>
    </row>
    <row r="2" spans="1:20" x14ac:dyDescent="0.3">
      <c r="A2" s="3">
        <v>1</v>
      </c>
      <c r="B2" s="4" t="s">
        <v>37</v>
      </c>
      <c r="C2" s="5" t="s">
        <v>38</v>
      </c>
      <c r="D2" s="4">
        <v>1</v>
      </c>
      <c r="E2" s="6" t="s">
        <v>5</v>
      </c>
      <c r="F2" s="7">
        <v>563</v>
      </c>
      <c r="G2" s="7">
        <v>575</v>
      </c>
      <c r="H2" s="68">
        <f>ROUND(G2*(1+'Rahvaarvu prognoos (Stat)'!F$3),0)</f>
        <v>568</v>
      </c>
      <c r="I2" s="8">
        <f>ROUND(H2*(1+'Rahvaarvu prognoos (Stat)'!G$3),0)</f>
        <v>562</v>
      </c>
      <c r="J2" s="8">
        <f>ROUND(I2*(1+'Rahvaarvu prognoos (Stat)'!H$3),0)</f>
        <v>556</v>
      </c>
      <c r="K2" s="8">
        <f>ROUND(J2*(1+'Rahvaarvu prognoos (Stat)'!I$3),0)</f>
        <v>550</v>
      </c>
      <c r="L2" s="8">
        <f>ROUND(K2*(1+'Rahvaarvu prognoos (Stat)'!J$3),0)</f>
        <v>544</v>
      </c>
      <c r="M2" s="8">
        <f>ROUND(L2*(1+'Rahvaarvu prognoos (Stat)'!K$3),0)</f>
        <v>538</v>
      </c>
      <c r="N2" s="8">
        <f>ROUND(M2*(1+'Rahvaarvu prognoos (Stat)'!L$3),0)</f>
        <v>532</v>
      </c>
      <c r="O2" s="8">
        <f>ROUND(N2*(1+'Rahvaarvu prognoos (Stat)'!M$3),0)</f>
        <v>526</v>
      </c>
      <c r="P2" s="8">
        <f>ROUND(O2*(1+'Rahvaarvu prognoos (Stat)'!N$3),0)</f>
        <v>520</v>
      </c>
      <c r="Q2" s="8">
        <f>ROUND(P2*(1+'Rahvaarvu prognoos (Stat)'!O$3),0)</f>
        <v>514</v>
      </c>
      <c r="R2" s="8">
        <f>ROUND(Q2*(1+'Rahvaarvu prognoos (Stat)'!P$3),0)</f>
        <v>508</v>
      </c>
      <c r="S2" s="8">
        <f>ROUND(R2*(1+'Rahvaarvu prognoos (Stat)'!Q$3),0)</f>
        <v>502</v>
      </c>
      <c r="T2" s="8">
        <f>ROUND(S2*(1+'Rahvaarvu prognoos (Stat)'!R$3),0)</f>
        <v>496</v>
      </c>
    </row>
    <row r="3" spans="1:20" x14ac:dyDescent="0.3">
      <c r="A3" s="9">
        <v>2</v>
      </c>
      <c r="B3" s="4" t="s">
        <v>37</v>
      </c>
      <c r="C3" s="5" t="s">
        <v>38</v>
      </c>
      <c r="D3" s="10">
        <v>2</v>
      </c>
      <c r="E3" s="11" t="s">
        <v>6</v>
      </c>
      <c r="F3" s="12">
        <v>187</v>
      </c>
      <c r="G3" s="12">
        <v>190</v>
      </c>
      <c r="H3" s="69">
        <v>190</v>
      </c>
      <c r="I3" s="69">
        <v>190</v>
      </c>
      <c r="J3" s="69">
        <v>190</v>
      </c>
      <c r="K3" s="69">
        <v>190</v>
      </c>
      <c r="L3" s="69">
        <v>190</v>
      </c>
      <c r="M3" s="69">
        <v>190</v>
      </c>
      <c r="N3" s="69">
        <v>190</v>
      </c>
      <c r="O3" s="69">
        <v>190</v>
      </c>
      <c r="P3" s="69">
        <v>190</v>
      </c>
      <c r="Q3" s="69">
        <v>190</v>
      </c>
      <c r="R3" s="69">
        <v>190</v>
      </c>
      <c r="S3" s="69">
        <v>190</v>
      </c>
      <c r="T3" s="69">
        <v>190</v>
      </c>
    </row>
    <row r="4" spans="1:20" x14ac:dyDescent="0.3">
      <c r="A4" s="9">
        <v>3</v>
      </c>
      <c r="B4" s="4" t="s">
        <v>37</v>
      </c>
      <c r="C4" s="5" t="s">
        <v>38</v>
      </c>
      <c r="D4" s="13">
        <v>3</v>
      </c>
      <c r="E4" s="14" t="s">
        <v>7</v>
      </c>
      <c r="F4" s="15">
        <v>504</v>
      </c>
      <c r="G4" s="15">
        <v>510</v>
      </c>
      <c r="H4" s="15">
        <v>511</v>
      </c>
      <c r="I4" s="70">
        <v>506</v>
      </c>
      <c r="J4" s="70">
        <v>500</v>
      </c>
      <c r="K4" s="70">
        <v>495</v>
      </c>
      <c r="L4" s="70">
        <v>490</v>
      </c>
      <c r="M4" s="70">
        <v>484</v>
      </c>
      <c r="N4" s="70">
        <v>479</v>
      </c>
      <c r="O4" s="70">
        <v>473</v>
      </c>
      <c r="P4" s="70">
        <v>468</v>
      </c>
      <c r="Q4" s="70">
        <v>463</v>
      </c>
      <c r="R4" s="70">
        <v>457</v>
      </c>
      <c r="S4" s="70">
        <v>452</v>
      </c>
      <c r="T4" s="70">
        <v>446</v>
      </c>
    </row>
    <row r="5" spans="1:20" x14ac:dyDescent="0.3">
      <c r="A5" s="9">
        <v>4</v>
      </c>
      <c r="B5" s="4" t="s">
        <v>37</v>
      </c>
      <c r="C5" s="5" t="s">
        <v>38</v>
      </c>
      <c r="D5" s="13">
        <v>4</v>
      </c>
      <c r="E5" s="14" t="s">
        <v>8</v>
      </c>
      <c r="F5" s="17">
        <f t="shared" ref="F5:S5" si="0">F4/F2</f>
        <v>0.89520426287744226</v>
      </c>
      <c r="G5" s="17">
        <f t="shared" ref="G5" si="1">G4/G2</f>
        <v>0.88695652173913042</v>
      </c>
      <c r="H5" s="17">
        <f t="shared" si="0"/>
        <v>0.89964788732394363</v>
      </c>
      <c r="I5" s="17">
        <f t="shared" si="0"/>
        <v>0.90035587188612098</v>
      </c>
      <c r="J5" s="17">
        <f t="shared" si="0"/>
        <v>0.89928057553956831</v>
      </c>
      <c r="K5" s="17">
        <f t="shared" si="0"/>
        <v>0.9</v>
      </c>
      <c r="L5" s="17">
        <f t="shared" si="0"/>
        <v>0.90073529411764708</v>
      </c>
      <c r="M5" s="17">
        <f t="shared" si="0"/>
        <v>0.8996282527881041</v>
      </c>
      <c r="N5" s="17">
        <f t="shared" si="0"/>
        <v>0.90037593984962405</v>
      </c>
      <c r="O5" s="17">
        <f t="shared" si="0"/>
        <v>0.89923954372623571</v>
      </c>
      <c r="P5" s="17">
        <f t="shared" si="0"/>
        <v>0.9</v>
      </c>
      <c r="Q5" s="17">
        <f t="shared" si="0"/>
        <v>0.90077821011673154</v>
      </c>
      <c r="R5" s="17">
        <f t="shared" si="0"/>
        <v>0.89960629921259838</v>
      </c>
      <c r="S5" s="17">
        <f t="shared" si="0"/>
        <v>0.90039840637450197</v>
      </c>
      <c r="T5" s="18">
        <f t="shared" ref="T5" si="2">T4/T2</f>
        <v>0.89919354838709675</v>
      </c>
    </row>
    <row r="6" spans="1:20" x14ac:dyDescent="0.3">
      <c r="A6" s="9">
        <v>5</v>
      </c>
      <c r="B6" s="4" t="s">
        <v>37</v>
      </c>
      <c r="C6" s="5" t="s">
        <v>38</v>
      </c>
      <c r="D6" s="13">
        <v>5</v>
      </c>
      <c r="E6" s="14" t="s">
        <v>93</v>
      </c>
      <c r="F6" s="12">
        <v>149</v>
      </c>
      <c r="G6" s="12">
        <v>152</v>
      </c>
      <c r="H6" s="69">
        <v>152</v>
      </c>
      <c r="I6" s="69">
        <v>152</v>
      </c>
      <c r="J6" s="69">
        <v>152</v>
      </c>
      <c r="K6" s="69">
        <v>152</v>
      </c>
      <c r="L6" s="69">
        <v>152</v>
      </c>
      <c r="M6" s="69">
        <v>152</v>
      </c>
      <c r="N6" s="69">
        <v>152</v>
      </c>
      <c r="O6" s="69">
        <v>152</v>
      </c>
      <c r="P6" s="69">
        <v>152</v>
      </c>
      <c r="Q6" s="69">
        <v>152</v>
      </c>
      <c r="R6" s="69">
        <v>152</v>
      </c>
      <c r="S6" s="69">
        <v>152</v>
      </c>
      <c r="T6" s="69">
        <v>152</v>
      </c>
    </row>
    <row r="7" spans="1:20" x14ac:dyDescent="0.3">
      <c r="A7" s="9">
        <v>6</v>
      </c>
      <c r="B7" s="4" t="s">
        <v>37</v>
      </c>
      <c r="C7" s="5" t="s">
        <v>38</v>
      </c>
      <c r="D7" s="13">
        <v>6</v>
      </c>
      <c r="E7" s="14" t="s">
        <v>9</v>
      </c>
      <c r="F7" s="15">
        <v>484</v>
      </c>
      <c r="G7" s="15">
        <v>490</v>
      </c>
      <c r="H7" s="15">
        <f>ROUND(H2*G8,0)</f>
        <v>484</v>
      </c>
      <c r="I7" s="70">
        <f t="shared" ref="I7:T7" si="3">ROUND(I2*H8,0)</f>
        <v>479</v>
      </c>
      <c r="J7" s="70">
        <f t="shared" si="3"/>
        <v>474</v>
      </c>
      <c r="K7" s="70">
        <f t="shared" si="3"/>
        <v>469</v>
      </c>
      <c r="L7" s="70">
        <f t="shared" si="3"/>
        <v>464</v>
      </c>
      <c r="M7" s="70">
        <f t="shared" si="3"/>
        <v>459</v>
      </c>
      <c r="N7" s="70">
        <f t="shared" si="3"/>
        <v>454</v>
      </c>
      <c r="O7" s="70">
        <f t="shared" si="3"/>
        <v>449</v>
      </c>
      <c r="P7" s="70">
        <f t="shared" si="3"/>
        <v>444</v>
      </c>
      <c r="Q7" s="70">
        <f t="shared" si="3"/>
        <v>439</v>
      </c>
      <c r="R7" s="70">
        <f t="shared" si="3"/>
        <v>434</v>
      </c>
      <c r="S7" s="70">
        <f t="shared" si="3"/>
        <v>429</v>
      </c>
      <c r="T7" s="70">
        <f t="shared" si="3"/>
        <v>424</v>
      </c>
    </row>
    <row r="8" spans="1:20" x14ac:dyDescent="0.3">
      <c r="A8" s="9">
        <v>7</v>
      </c>
      <c r="B8" s="4" t="s">
        <v>37</v>
      </c>
      <c r="C8" s="5" t="s">
        <v>38</v>
      </c>
      <c r="D8" s="13">
        <v>7</v>
      </c>
      <c r="E8" s="14" t="s">
        <v>8</v>
      </c>
      <c r="F8" s="17">
        <f>F7/F2</f>
        <v>0.85968028419182951</v>
      </c>
      <c r="G8" s="17">
        <f>G7/G2</f>
        <v>0.85217391304347823</v>
      </c>
      <c r="H8" s="17">
        <f t="shared" ref="H8:S8" si="4">H7/H2</f>
        <v>0.852112676056338</v>
      </c>
      <c r="I8" s="17">
        <f t="shared" si="4"/>
        <v>0.85231316725978645</v>
      </c>
      <c r="J8" s="17">
        <f t="shared" si="4"/>
        <v>0.85251798561151082</v>
      </c>
      <c r="K8" s="17">
        <f t="shared" si="4"/>
        <v>0.85272727272727278</v>
      </c>
      <c r="L8" s="17">
        <f t="shared" si="4"/>
        <v>0.8529411764705882</v>
      </c>
      <c r="M8" s="17">
        <f t="shared" si="4"/>
        <v>0.85315985130111527</v>
      </c>
      <c r="N8" s="17">
        <f t="shared" si="4"/>
        <v>0.85338345864661658</v>
      </c>
      <c r="O8" s="17">
        <f t="shared" si="4"/>
        <v>0.85361216730038025</v>
      </c>
      <c r="P8" s="17">
        <f t="shared" si="4"/>
        <v>0.85384615384615381</v>
      </c>
      <c r="Q8" s="17">
        <f t="shared" si="4"/>
        <v>0.85408560311284043</v>
      </c>
      <c r="R8" s="17">
        <f t="shared" si="4"/>
        <v>0.85433070866141736</v>
      </c>
      <c r="S8" s="17">
        <f t="shared" si="4"/>
        <v>0.85458167330677293</v>
      </c>
      <c r="T8" s="18">
        <f t="shared" ref="T8" si="5">T7/T2</f>
        <v>0.85483870967741937</v>
      </c>
    </row>
    <row r="9" spans="1:20" ht="17.25" x14ac:dyDescent="0.3">
      <c r="A9" s="9">
        <v>8</v>
      </c>
      <c r="B9" s="4" t="s">
        <v>37</v>
      </c>
      <c r="C9" s="5" t="s">
        <v>38</v>
      </c>
      <c r="D9" s="13">
        <v>8</v>
      </c>
      <c r="E9" s="19" t="s">
        <v>23</v>
      </c>
      <c r="F9" s="20">
        <v>12516</v>
      </c>
      <c r="G9" s="20">
        <v>12551</v>
      </c>
      <c r="H9" s="21">
        <f>H25*H4*365/1000</f>
        <v>12496.504999999999</v>
      </c>
      <c r="I9" s="21">
        <f t="shared" ref="I9:S9" si="6">I25*I4*365/1000</f>
        <v>12374.23</v>
      </c>
      <c r="J9" s="21">
        <f t="shared" si="6"/>
        <v>12227.5</v>
      </c>
      <c r="K9" s="21">
        <f t="shared" si="6"/>
        <v>12105.225</v>
      </c>
      <c r="L9" s="21">
        <f t="shared" si="6"/>
        <v>11982.95</v>
      </c>
      <c r="M9" s="21">
        <f t="shared" si="6"/>
        <v>11836.22</v>
      </c>
      <c r="N9" s="21">
        <f t="shared" si="6"/>
        <v>11713.945</v>
      </c>
      <c r="O9" s="21">
        <f t="shared" si="6"/>
        <v>11567.215</v>
      </c>
      <c r="P9" s="21">
        <f t="shared" si="6"/>
        <v>11444.94</v>
      </c>
      <c r="Q9" s="21">
        <f t="shared" si="6"/>
        <v>11322.665000000001</v>
      </c>
      <c r="R9" s="21">
        <f t="shared" si="6"/>
        <v>11175.934999999999</v>
      </c>
      <c r="S9" s="21">
        <f t="shared" si="6"/>
        <v>11053.66</v>
      </c>
      <c r="T9" s="22">
        <f t="shared" ref="T9" si="7">T25*T4*365/1000</f>
        <v>10906.93</v>
      </c>
    </row>
    <row r="10" spans="1:20" x14ac:dyDescent="0.3">
      <c r="A10" s="9">
        <v>9</v>
      </c>
      <c r="B10" s="4" t="s">
        <v>37</v>
      </c>
      <c r="C10" s="5" t="s">
        <v>38</v>
      </c>
      <c r="D10" s="13">
        <v>9</v>
      </c>
      <c r="E10" s="19" t="s">
        <v>10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4"/>
    </row>
    <row r="11" spans="1:20" ht="17.25" x14ac:dyDescent="0.3">
      <c r="A11" s="9">
        <v>10</v>
      </c>
      <c r="B11" s="4" t="s">
        <v>37</v>
      </c>
      <c r="C11" s="5" t="s">
        <v>38</v>
      </c>
      <c r="D11" s="13">
        <v>10</v>
      </c>
      <c r="E11" s="19" t="s">
        <v>24</v>
      </c>
      <c r="F11" s="20">
        <v>10864</v>
      </c>
      <c r="G11" s="20">
        <v>10691</v>
      </c>
      <c r="H11" s="21">
        <f>(H25*365/1000)*H7*0.9</f>
        <v>10652.598</v>
      </c>
      <c r="I11" s="21">
        <f t="shared" ref="I11:T11" si="8">(I25*365/1000)*I7*0.9</f>
        <v>10542.550499999999</v>
      </c>
      <c r="J11" s="21">
        <f t="shared" si="8"/>
        <v>10432.503000000001</v>
      </c>
      <c r="K11" s="21">
        <f t="shared" si="8"/>
        <v>10322.455499999998</v>
      </c>
      <c r="L11" s="21">
        <f t="shared" si="8"/>
        <v>10212.407999999999</v>
      </c>
      <c r="M11" s="21">
        <f t="shared" si="8"/>
        <v>10102.360499999999</v>
      </c>
      <c r="N11" s="21">
        <f t="shared" si="8"/>
        <v>9992.3130000000001</v>
      </c>
      <c r="O11" s="21">
        <f t="shared" si="8"/>
        <v>9882.2654999999995</v>
      </c>
      <c r="P11" s="21">
        <f t="shared" si="8"/>
        <v>9772.2179999999989</v>
      </c>
      <c r="Q11" s="21">
        <f t="shared" si="8"/>
        <v>9662.1705000000002</v>
      </c>
      <c r="R11" s="21">
        <f t="shared" si="8"/>
        <v>9552.1229999999996</v>
      </c>
      <c r="S11" s="21">
        <f t="shared" si="8"/>
        <v>9442.0755000000008</v>
      </c>
      <c r="T11" s="21">
        <f t="shared" si="8"/>
        <v>9332.0280000000002</v>
      </c>
    </row>
    <row r="12" spans="1:20" x14ac:dyDescent="0.3">
      <c r="A12" s="9">
        <v>11</v>
      </c>
      <c r="B12" s="4" t="s">
        <v>37</v>
      </c>
      <c r="C12" s="5" t="s">
        <v>38</v>
      </c>
      <c r="D12" s="13">
        <v>11</v>
      </c>
      <c r="E12" s="19" t="s">
        <v>11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</row>
    <row r="13" spans="1:20" ht="17.25" x14ac:dyDescent="0.3">
      <c r="A13" s="9">
        <v>12</v>
      </c>
      <c r="B13" s="4" t="s">
        <v>37</v>
      </c>
      <c r="C13" s="5" t="s">
        <v>38</v>
      </c>
      <c r="D13" s="13">
        <v>12</v>
      </c>
      <c r="E13" s="19" t="s">
        <v>25</v>
      </c>
      <c r="F13" s="20">
        <v>2400</v>
      </c>
      <c r="G13" s="20">
        <v>2717</v>
      </c>
      <c r="H13" s="20">
        <v>2700</v>
      </c>
      <c r="I13" s="71">
        <v>2700</v>
      </c>
      <c r="J13" s="71">
        <v>2700</v>
      </c>
      <c r="K13" s="71">
        <v>2700</v>
      </c>
      <c r="L13" s="71">
        <v>2700</v>
      </c>
      <c r="M13" s="71">
        <v>2700</v>
      </c>
      <c r="N13" s="71">
        <v>2700</v>
      </c>
      <c r="O13" s="71">
        <v>2700</v>
      </c>
      <c r="P13" s="71">
        <v>2700</v>
      </c>
      <c r="Q13" s="71">
        <v>2700</v>
      </c>
      <c r="R13" s="71">
        <v>2700</v>
      </c>
      <c r="S13" s="71">
        <v>2700</v>
      </c>
      <c r="T13" s="71">
        <v>2700</v>
      </c>
    </row>
    <row r="14" spans="1:20" x14ac:dyDescent="0.3">
      <c r="A14" s="9">
        <v>13</v>
      </c>
      <c r="B14" s="4" t="s">
        <v>37</v>
      </c>
      <c r="C14" s="5" t="s">
        <v>38</v>
      </c>
      <c r="D14" s="13">
        <v>13</v>
      </c>
      <c r="E14" s="19" t="s">
        <v>10</v>
      </c>
      <c r="F14" s="25"/>
      <c r="G14" s="25"/>
      <c r="H14" s="25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spans="1:20" ht="17.25" x14ac:dyDescent="0.3">
      <c r="A15" s="9">
        <v>14</v>
      </c>
      <c r="B15" s="4" t="s">
        <v>37</v>
      </c>
      <c r="C15" s="5" t="s">
        <v>38</v>
      </c>
      <c r="D15" s="13">
        <v>14</v>
      </c>
      <c r="E15" s="19" t="s">
        <v>26</v>
      </c>
      <c r="F15" s="20">
        <v>1764</v>
      </c>
      <c r="G15" s="20">
        <v>1833</v>
      </c>
      <c r="H15" s="20">
        <v>1800</v>
      </c>
      <c r="I15" s="71">
        <v>1800</v>
      </c>
      <c r="J15" s="71">
        <v>1800</v>
      </c>
      <c r="K15" s="71">
        <v>1800</v>
      </c>
      <c r="L15" s="71">
        <v>1800</v>
      </c>
      <c r="M15" s="71">
        <v>1800</v>
      </c>
      <c r="N15" s="71">
        <v>1800</v>
      </c>
      <c r="O15" s="71">
        <v>1800</v>
      </c>
      <c r="P15" s="71">
        <v>1800</v>
      </c>
      <c r="Q15" s="71">
        <v>1800</v>
      </c>
      <c r="R15" s="71">
        <v>1800</v>
      </c>
      <c r="S15" s="71">
        <v>1800</v>
      </c>
      <c r="T15" s="71">
        <v>1800</v>
      </c>
    </row>
    <row r="16" spans="1:20" x14ac:dyDescent="0.3">
      <c r="A16" s="9">
        <v>15</v>
      </c>
      <c r="B16" s="4" t="s">
        <v>37</v>
      </c>
      <c r="C16" s="5" t="s">
        <v>38</v>
      </c>
      <c r="D16" s="13">
        <v>15</v>
      </c>
      <c r="E16" s="19" t="s">
        <v>12</v>
      </c>
      <c r="F16" s="28"/>
      <c r="G16" s="28"/>
      <c r="H16" s="28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1:20" ht="17.25" x14ac:dyDescent="0.3">
      <c r="A17" s="9">
        <v>16</v>
      </c>
      <c r="B17" s="4" t="s">
        <v>37</v>
      </c>
      <c r="C17" s="5" t="s">
        <v>38</v>
      </c>
      <c r="D17" s="13">
        <v>16</v>
      </c>
      <c r="E17" s="19" t="s">
        <v>27</v>
      </c>
      <c r="F17" s="20">
        <v>0</v>
      </c>
      <c r="G17" s="20">
        <v>0</v>
      </c>
      <c r="H17" s="20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</row>
    <row r="18" spans="1:20" x14ac:dyDescent="0.3">
      <c r="A18" s="9">
        <v>17</v>
      </c>
      <c r="B18" s="4" t="s">
        <v>37</v>
      </c>
      <c r="C18" s="5" t="s">
        <v>38</v>
      </c>
      <c r="D18" s="13">
        <v>17</v>
      </c>
      <c r="E18" s="19" t="s">
        <v>10</v>
      </c>
      <c r="F18" s="25"/>
      <c r="G18" s="25"/>
      <c r="H18" s="25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ht="17.25" x14ac:dyDescent="0.3">
      <c r="A19" s="9">
        <v>18</v>
      </c>
      <c r="B19" s="4" t="s">
        <v>37</v>
      </c>
      <c r="C19" s="5" t="s">
        <v>38</v>
      </c>
      <c r="D19" s="13">
        <v>18</v>
      </c>
      <c r="E19" s="19" t="s">
        <v>28</v>
      </c>
      <c r="F19" s="20">
        <v>0</v>
      </c>
      <c r="G19" s="20">
        <v>0</v>
      </c>
      <c r="H19" s="20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</row>
    <row r="20" spans="1:20" x14ac:dyDescent="0.3">
      <c r="A20" s="9">
        <v>19</v>
      </c>
      <c r="B20" s="4" t="s">
        <v>37</v>
      </c>
      <c r="C20" s="5" t="s">
        <v>38</v>
      </c>
      <c r="D20" s="13">
        <v>19</v>
      </c>
      <c r="E20" s="19" t="s">
        <v>12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</row>
    <row r="21" spans="1:20" ht="17.25" x14ac:dyDescent="0.3">
      <c r="A21" s="9">
        <v>20</v>
      </c>
      <c r="B21" s="4" t="s">
        <v>37</v>
      </c>
      <c r="C21" s="5" t="s">
        <v>38</v>
      </c>
      <c r="D21" s="13">
        <v>20</v>
      </c>
      <c r="E21" s="19" t="s">
        <v>29</v>
      </c>
      <c r="F21" s="30">
        <v>23164</v>
      </c>
      <c r="G21" s="30">
        <v>23111</v>
      </c>
      <c r="H21" s="21">
        <f>(H22+H23)/(1-H27)</f>
        <v>26343.658730158724</v>
      </c>
      <c r="I21" s="21">
        <f t="shared" ref="I21" si="9">(I22+I23)/(1-I27)</f>
        <v>26149.571428571428</v>
      </c>
      <c r="J21" s="21">
        <f t="shared" ref="J21" si="10">(J22+J23)/(1-J27)</f>
        <v>25916.666666666668</v>
      </c>
      <c r="K21" s="21">
        <f t="shared" ref="K21" si="11">(K22+K23)/(1-K27)</f>
        <v>25722.579365079364</v>
      </c>
      <c r="L21" s="21">
        <f t="shared" ref="L21" si="12">(L22+L23)/(1-L27)</f>
        <v>25528.492063492064</v>
      </c>
      <c r="M21" s="21">
        <f t="shared" ref="M21" si="13">(M22+M23)/(1-M27)</f>
        <v>25295.5873015873</v>
      </c>
      <c r="N21" s="21">
        <f t="shared" ref="N21" si="14">(N22+N23)/(1-N27)</f>
        <v>25101.5</v>
      </c>
      <c r="O21" s="21">
        <f t="shared" ref="O21" si="15">(O22+O23)/(1-O27)</f>
        <v>24868.595238095237</v>
      </c>
      <c r="P21" s="21">
        <f t="shared" ref="P21" si="16">(P22+P23)/(1-P27)</f>
        <v>24674.507936507936</v>
      </c>
      <c r="Q21" s="21">
        <f t="shared" ref="Q21" si="17">(Q22+Q23)/(1-Q27)</f>
        <v>24480.420634920636</v>
      </c>
      <c r="R21" s="21">
        <f t="shared" ref="R21" si="18">(R22+R23)/(1-R27)</f>
        <v>24247.515873015873</v>
      </c>
      <c r="S21" s="21">
        <f t="shared" ref="S21" si="19">(S22+S23)/(1-S27)</f>
        <v>24053.428571428572</v>
      </c>
      <c r="T21" s="21">
        <f t="shared" ref="T21" si="20">(T22+T23)/(1-T27)</f>
        <v>23820.523809523809</v>
      </c>
    </row>
    <row r="22" spans="1:20" x14ac:dyDescent="0.3">
      <c r="A22" s="9">
        <v>21</v>
      </c>
      <c r="B22" s="4" t="s">
        <v>37</v>
      </c>
      <c r="C22" s="5" t="s">
        <v>38</v>
      </c>
      <c r="D22" s="13">
        <v>21</v>
      </c>
      <c r="E22" s="19" t="s">
        <v>13</v>
      </c>
      <c r="F22" s="30">
        <v>2452</v>
      </c>
      <c r="G22" s="30">
        <v>1353</v>
      </c>
      <c r="H22" s="30">
        <v>1400</v>
      </c>
      <c r="I22" s="74">
        <v>1400</v>
      </c>
      <c r="J22" s="74">
        <v>1400</v>
      </c>
      <c r="K22" s="74">
        <v>1400</v>
      </c>
      <c r="L22" s="74">
        <v>1400</v>
      </c>
      <c r="M22" s="74">
        <v>1400</v>
      </c>
      <c r="N22" s="74">
        <v>1400</v>
      </c>
      <c r="O22" s="74">
        <v>1400</v>
      </c>
      <c r="P22" s="74">
        <v>1400</v>
      </c>
      <c r="Q22" s="74">
        <v>1400</v>
      </c>
      <c r="R22" s="74">
        <v>1400</v>
      </c>
      <c r="S22" s="74">
        <v>1400</v>
      </c>
      <c r="T22" s="74">
        <v>1400</v>
      </c>
    </row>
    <row r="23" spans="1:20" ht="17.25" x14ac:dyDescent="0.3">
      <c r="A23" s="9">
        <v>22</v>
      </c>
      <c r="B23" s="4" t="s">
        <v>37</v>
      </c>
      <c r="C23" s="5" t="s">
        <v>38</v>
      </c>
      <c r="D23" s="13">
        <v>22</v>
      </c>
      <c r="E23" s="19" t="s">
        <v>30</v>
      </c>
      <c r="F23" s="32">
        <f>F9+F13+F17</f>
        <v>14916</v>
      </c>
      <c r="G23" s="32">
        <f>G9+G13+G17</f>
        <v>15268</v>
      </c>
      <c r="H23" s="21">
        <f t="shared" ref="H23:S23" si="21">H9+H13+H17</f>
        <v>15196.504999999999</v>
      </c>
      <c r="I23" s="21">
        <f t="shared" si="21"/>
        <v>15074.23</v>
      </c>
      <c r="J23" s="21">
        <f t="shared" si="21"/>
        <v>14927.5</v>
      </c>
      <c r="K23" s="21">
        <f t="shared" si="21"/>
        <v>14805.225</v>
      </c>
      <c r="L23" s="21">
        <f t="shared" si="21"/>
        <v>14682.95</v>
      </c>
      <c r="M23" s="21">
        <f t="shared" si="21"/>
        <v>14536.22</v>
      </c>
      <c r="N23" s="21">
        <f t="shared" si="21"/>
        <v>14413.945</v>
      </c>
      <c r="O23" s="21">
        <f t="shared" si="21"/>
        <v>14267.215</v>
      </c>
      <c r="P23" s="21">
        <f t="shared" si="21"/>
        <v>14144.94</v>
      </c>
      <c r="Q23" s="21">
        <f t="shared" si="21"/>
        <v>14022.665000000001</v>
      </c>
      <c r="R23" s="21">
        <f t="shared" si="21"/>
        <v>13875.934999999999</v>
      </c>
      <c r="S23" s="21">
        <f t="shared" si="21"/>
        <v>13753.66</v>
      </c>
      <c r="T23" s="22">
        <f t="shared" ref="T23" si="22">T9+T13+T17</f>
        <v>13606.93</v>
      </c>
    </row>
    <row r="24" spans="1:20" ht="17.25" x14ac:dyDescent="0.3">
      <c r="A24" s="9">
        <v>23</v>
      </c>
      <c r="B24" s="4" t="s">
        <v>37</v>
      </c>
      <c r="C24" s="5" t="s">
        <v>38</v>
      </c>
      <c r="D24" s="13">
        <v>23</v>
      </c>
      <c r="E24" s="19" t="s">
        <v>31</v>
      </c>
      <c r="F24" s="32">
        <f>F23/365</f>
        <v>40.865753424657534</v>
      </c>
      <c r="G24" s="32">
        <f>G23/365</f>
        <v>41.830136986301369</v>
      </c>
      <c r="H24" s="21">
        <f t="shared" ref="H24:S24" si="23">H23/365</f>
        <v>41.6342602739726</v>
      </c>
      <c r="I24" s="21">
        <f t="shared" si="23"/>
        <v>41.2992602739726</v>
      </c>
      <c r="J24" s="21">
        <f t="shared" si="23"/>
        <v>40.897260273972606</v>
      </c>
      <c r="K24" s="21">
        <f t="shared" si="23"/>
        <v>40.562260273972605</v>
      </c>
      <c r="L24" s="21">
        <f t="shared" si="23"/>
        <v>40.227260273972604</v>
      </c>
      <c r="M24" s="21">
        <f t="shared" si="23"/>
        <v>39.825260273972603</v>
      </c>
      <c r="N24" s="21">
        <f t="shared" si="23"/>
        <v>39.490260273972602</v>
      </c>
      <c r="O24" s="21">
        <f t="shared" si="23"/>
        <v>39.088260273972601</v>
      </c>
      <c r="P24" s="21">
        <f t="shared" si="23"/>
        <v>38.753260273972607</v>
      </c>
      <c r="Q24" s="21">
        <f t="shared" si="23"/>
        <v>38.418260273972606</v>
      </c>
      <c r="R24" s="21">
        <f t="shared" si="23"/>
        <v>38.016260273972598</v>
      </c>
      <c r="S24" s="21">
        <f t="shared" si="23"/>
        <v>37.681260273972605</v>
      </c>
      <c r="T24" s="22">
        <f t="shared" ref="T24" si="24">T23/365</f>
        <v>37.279260273972604</v>
      </c>
    </row>
    <row r="25" spans="1:20" x14ac:dyDescent="0.3">
      <c r="A25" s="9">
        <v>24</v>
      </c>
      <c r="B25" s="4" t="s">
        <v>37</v>
      </c>
      <c r="C25" s="5" t="s">
        <v>38</v>
      </c>
      <c r="D25" s="13">
        <v>24</v>
      </c>
      <c r="E25" s="19" t="s">
        <v>14</v>
      </c>
      <c r="F25" s="33">
        <f>(F9)/F4*1000/365</f>
        <v>68.036529680365291</v>
      </c>
      <c r="G25" s="33">
        <f>(G9)/G4*1000/365</f>
        <v>67.424120333064735</v>
      </c>
      <c r="H25" s="20">
        <v>67</v>
      </c>
      <c r="I25" s="71">
        <v>67</v>
      </c>
      <c r="J25" s="71">
        <v>67</v>
      </c>
      <c r="K25" s="71">
        <v>67</v>
      </c>
      <c r="L25" s="71">
        <v>67</v>
      </c>
      <c r="M25" s="71">
        <v>67</v>
      </c>
      <c r="N25" s="71">
        <v>67</v>
      </c>
      <c r="O25" s="71">
        <v>67</v>
      </c>
      <c r="P25" s="71">
        <v>67</v>
      </c>
      <c r="Q25" s="71">
        <v>67</v>
      </c>
      <c r="R25" s="71">
        <v>67</v>
      </c>
      <c r="S25" s="71">
        <v>67</v>
      </c>
      <c r="T25" s="71">
        <v>67</v>
      </c>
    </row>
    <row r="26" spans="1:20" x14ac:dyDescent="0.3">
      <c r="A26" s="9">
        <v>25</v>
      </c>
      <c r="B26" s="4" t="s">
        <v>37</v>
      </c>
      <c r="C26" s="5" t="s">
        <v>38</v>
      </c>
      <c r="D26" s="13">
        <v>25</v>
      </c>
      <c r="E26" s="19" t="s">
        <v>15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</row>
    <row r="27" spans="1:20" x14ac:dyDescent="0.3">
      <c r="A27" s="9">
        <v>26</v>
      </c>
      <c r="B27" s="4" t="s">
        <v>37</v>
      </c>
      <c r="C27" s="5" t="s">
        <v>38</v>
      </c>
      <c r="D27" s="13">
        <v>26</v>
      </c>
      <c r="E27" s="19" t="s">
        <v>16</v>
      </c>
      <c r="F27" s="34">
        <f>(F21-F23-F22)/F21</f>
        <v>0.2502158521844241</v>
      </c>
      <c r="G27" s="34">
        <f>(G21-G23-G22)/G21</f>
        <v>0.28081865778200854</v>
      </c>
      <c r="H27" s="35">
        <v>0.37</v>
      </c>
      <c r="I27" s="75">
        <v>0.37</v>
      </c>
      <c r="J27" s="75">
        <v>0.37</v>
      </c>
      <c r="K27" s="75">
        <v>0.37</v>
      </c>
      <c r="L27" s="75">
        <v>0.37</v>
      </c>
      <c r="M27" s="75">
        <v>0.37</v>
      </c>
      <c r="N27" s="75">
        <v>0.37</v>
      </c>
      <c r="O27" s="75">
        <v>0.37</v>
      </c>
      <c r="P27" s="75">
        <v>0.37</v>
      </c>
      <c r="Q27" s="75">
        <v>0.37</v>
      </c>
      <c r="R27" s="75">
        <v>0.37</v>
      </c>
      <c r="S27" s="75">
        <v>0.37</v>
      </c>
      <c r="T27" s="75">
        <v>0.37</v>
      </c>
    </row>
    <row r="28" spans="1:20" ht="17.25" x14ac:dyDescent="0.3">
      <c r="A28" s="9">
        <v>27</v>
      </c>
      <c r="B28" s="4" t="s">
        <v>37</v>
      </c>
      <c r="C28" s="5" t="s">
        <v>38</v>
      </c>
      <c r="D28" s="13">
        <v>27</v>
      </c>
      <c r="E28" s="19" t="s">
        <v>32</v>
      </c>
      <c r="F28" s="36">
        <f t="shared" ref="F28:S28" si="25">F21-F22-F23</f>
        <v>5796</v>
      </c>
      <c r="G28" s="36">
        <f t="shared" ref="G28" si="26">G21-G22-G23</f>
        <v>6490</v>
      </c>
      <c r="H28" s="36">
        <f t="shared" si="25"/>
        <v>9747.153730158725</v>
      </c>
      <c r="I28" s="36">
        <f t="shared" si="25"/>
        <v>9675.341428571428</v>
      </c>
      <c r="J28" s="36">
        <f t="shared" si="25"/>
        <v>9589.1666666666679</v>
      </c>
      <c r="K28" s="36">
        <f t="shared" si="25"/>
        <v>9517.3543650793636</v>
      </c>
      <c r="L28" s="36">
        <f t="shared" si="25"/>
        <v>9445.5420634920629</v>
      </c>
      <c r="M28" s="36">
        <f t="shared" si="25"/>
        <v>9359.367301587301</v>
      </c>
      <c r="N28" s="36">
        <f t="shared" si="25"/>
        <v>9287.5550000000003</v>
      </c>
      <c r="O28" s="36">
        <f t="shared" si="25"/>
        <v>9201.3802380952366</v>
      </c>
      <c r="P28" s="36">
        <f t="shared" si="25"/>
        <v>9129.5679365079359</v>
      </c>
      <c r="Q28" s="36">
        <f t="shared" si="25"/>
        <v>9057.7556349206352</v>
      </c>
      <c r="R28" s="36">
        <f t="shared" si="25"/>
        <v>8971.5808730158733</v>
      </c>
      <c r="S28" s="36">
        <f t="shared" si="25"/>
        <v>8899.7685714285726</v>
      </c>
      <c r="T28" s="37">
        <f t="shared" ref="T28" si="27">T21-T22-T23</f>
        <v>8813.5938095238089</v>
      </c>
    </row>
    <row r="29" spans="1:20" x14ac:dyDescent="0.3">
      <c r="A29" s="9">
        <v>28</v>
      </c>
      <c r="B29" s="4" t="s">
        <v>37</v>
      </c>
      <c r="C29" s="5" t="s">
        <v>38</v>
      </c>
      <c r="D29" s="13">
        <v>28</v>
      </c>
      <c r="E29" s="19" t="s">
        <v>17</v>
      </c>
      <c r="F29" s="21">
        <f>F32+F31+F30</f>
        <v>12628</v>
      </c>
      <c r="G29" s="21">
        <f>G32+G31+G30</f>
        <v>12524</v>
      </c>
      <c r="H29" s="21">
        <f t="shared" ref="H29:S29" si="28">H32+H31+H30</f>
        <v>12452.598</v>
      </c>
      <c r="I29" s="21">
        <f t="shared" si="28"/>
        <v>12342.550499999999</v>
      </c>
      <c r="J29" s="21">
        <f t="shared" si="28"/>
        <v>12232.503000000001</v>
      </c>
      <c r="K29" s="21">
        <f t="shared" si="28"/>
        <v>12122.455499999998</v>
      </c>
      <c r="L29" s="21">
        <f t="shared" si="28"/>
        <v>12012.407999999999</v>
      </c>
      <c r="M29" s="21">
        <f t="shared" si="28"/>
        <v>11902.360499999999</v>
      </c>
      <c r="N29" s="21">
        <f t="shared" si="28"/>
        <v>11792.313</v>
      </c>
      <c r="O29" s="21">
        <f t="shared" si="28"/>
        <v>11682.2655</v>
      </c>
      <c r="P29" s="21">
        <f t="shared" si="28"/>
        <v>11572.217999999999</v>
      </c>
      <c r="Q29" s="21">
        <f t="shared" si="28"/>
        <v>11462.1705</v>
      </c>
      <c r="R29" s="21">
        <f t="shared" si="28"/>
        <v>11352.123</v>
      </c>
      <c r="S29" s="21">
        <f t="shared" si="28"/>
        <v>11242.075500000001</v>
      </c>
      <c r="T29" s="22">
        <f t="shared" ref="T29" si="29">T32+T31+T30</f>
        <v>11132.028</v>
      </c>
    </row>
    <row r="30" spans="1:20" ht="17.25" x14ac:dyDescent="0.3">
      <c r="A30" s="9">
        <v>29</v>
      </c>
      <c r="B30" s="4" t="s">
        <v>37</v>
      </c>
      <c r="C30" s="5" t="s">
        <v>38</v>
      </c>
      <c r="D30" s="13">
        <v>29</v>
      </c>
      <c r="E30" s="19" t="s">
        <v>33</v>
      </c>
      <c r="F30" s="21">
        <f>F11</f>
        <v>10864</v>
      </c>
      <c r="G30" s="21">
        <f>G11</f>
        <v>10691</v>
      </c>
      <c r="H30" s="21">
        <f t="shared" ref="H30:S30" si="30">H11</f>
        <v>10652.598</v>
      </c>
      <c r="I30" s="21">
        <f t="shared" si="30"/>
        <v>10542.550499999999</v>
      </c>
      <c r="J30" s="21">
        <f t="shared" si="30"/>
        <v>10432.503000000001</v>
      </c>
      <c r="K30" s="21">
        <f t="shared" si="30"/>
        <v>10322.455499999998</v>
      </c>
      <c r="L30" s="21">
        <f t="shared" si="30"/>
        <v>10212.407999999999</v>
      </c>
      <c r="M30" s="21">
        <f t="shared" si="30"/>
        <v>10102.360499999999</v>
      </c>
      <c r="N30" s="21">
        <f t="shared" si="30"/>
        <v>9992.3130000000001</v>
      </c>
      <c r="O30" s="21">
        <f t="shared" si="30"/>
        <v>9882.2654999999995</v>
      </c>
      <c r="P30" s="21">
        <f t="shared" si="30"/>
        <v>9772.2179999999989</v>
      </c>
      <c r="Q30" s="21">
        <f t="shared" si="30"/>
        <v>9662.1705000000002</v>
      </c>
      <c r="R30" s="21">
        <f t="shared" si="30"/>
        <v>9552.1229999999996</v>
      </c>
      <c r="S30" s="21">
        <f t="shared" si="30"/>
        <v>9442.0755000000008</v>
      </c>
      <c r="T30" s="22">
        <f t="shared" ref="T30" si="31">T11</f>
        <v>9332.0280000000002</v>
      </c>
    </row>
    <row r="31" spans="1:20" ht="17.25" x14ac:dyDescent="0.3">
      <c r="A31" s="9">
        <v>30</v>
      </c>
      <c r="B31" s="4" t="s">
        <v>37</v>
      </c>
      <c r="C31" s="5" t="s">
        <v>38</v>
      </c>
      <c r="D31" s="13">
        <v>30</v>
      </c>
      <c r="E31" s="19" t="s">
        <v>34</v>
      </c>
      <c r="F31" s="21">
        <f t="shared" ref="F31:S31" si="32">F15</f>
        <v>1764</v>
      </c>
      <c r="G31" s="21">
        <f t="shared" ref="G31" si="33">G15</f>
        <v>1833</v>
      </c>
      <c r="H31" s="21">
        <f t="shared" si="32"/>
        <v>1800</v>
      </c>
      <c r="I31" s="21">
        <f t="shared" si="32"/>
        <v>1800</v>
      </c>
      <c r="J31" s="21">
        <f t="shared" si="32"/>
        <v>1800</v>
      </c>
      <c r="K31" s="21">
        <f t="shared" si="32"/>
        <v>1800</v>
      </c>
      <c r="L31" s="21">
        <f t="shared" si="32"/>
        <v>1800</v>
      </c>
      <c r="M31" s="21">
        <f t="shared" si="32"/>
        <v>1800</v>
      </c>
      <c r="N31" s="21">
        <f t="shared" si="32"/>
        <v>1800</v>
      </c>
      <c r="O31" s="21">
        <f t="shared" si="32"/>
        <v>1800</v>
      </c>
      <c r="P31" s="21">
        <f t="shared" si="32"/>
        <v>1800</v>
      </c>
      <c r="Q31" s="21">
        <f t="shared" si="32"/>
        <v>1800</v>
      </c>
      <c r="R31" s="21">
        <f t="shared" si="32"/>
        <v>1800</v>
      </c>
      <c r="S31" s="21">
        <f t="shared" si="32"/>
        <v>1800</v>
      </c>
      <c r="T31" s="22">
        <f t="shared" ref="T31" si="34">T15</f>
        <v>1800</v>
      </c>
    </row>
    <row r="32" spans="1:20" ht="17.25" x14ac:dyDescent="0.3">
      <c r="A32" s="9">
        <v>31</v>
      </c>
      <c r="B32" s="4" t="s">
        <v>37</v>
      </c>
      <c r="C32" s="5" t="s">
        <v>38</v>
      </c>
      <c r="D32" s="13">
        <v>31</v>
      </c>
      <c r="E32" s="19" t="s">
        <v>35</v>
      </c>
      <c r="F32" s="21">
        <f t="shared" ref="F32:S32" si="35">F19</f>
        <v>0</v>
      </c>
      <c r="G32" s="21">
        <f t="shared" ref="G32" si="36">G19</f>
        <v>0</v>
      </c>
      <c r="H32" s="21">
        <f t="shared" si="35"/>
        <v>0</v>
      </c>
      <c r="I32" s="21">
        <f t="shared" si="35"/>
        <v>0</v>
      </c>
      <c r="J32" s="21">
        <f t="shared" si="35"/>
        <v>0</v>
      </c>
      <c r="K32" s="21">
        <f t="shared" si="35"/>
        <v>0</v>
      </c>
      <c r="L32" s="21">
        <f t="shared" si="35"/>
        <v>0</v>
      </c>
      <c r="M32" s="21">
        <f t="shared" si="35"/>
        <v>0</v>
      </c>
      <c r="N32" s="21">
        <f t="shared" si="35"/>
        <v>0</v>
      </c>
      <c r="O32" s="21">
        <f t="shared" si="35"/>
        <v>0</v>
      </c>
      <c r="P32" s="21">
        <f t="shared" si="35"/>
        <v>0</v>
      </c>
      <c r="Q32" s="21">
        <f t="shared" si="35"/>
        <v>0</v>
      </c>
      <c r="R32" s="21">
        <f t="shared" si="35"/>
        <v>0</v>
      </c>
      <c r="S32" s="21">
        <f t="shared" si="35"/>
        <v>0</v>
      </c>
      <c r="T32" s="22">
        <f t="shared" ref="T32" si="37">T19</f>
        <v>0</v>
      </c>
    </row>
    <row r="33" spans="1:20" x14ac:dyDescent="0.3">
      <c r="A33" s="9">
        <v>32</v>
      </c>
      <c r="B33" s="4" t="s">
        <v>37</v>
      </c>
      <c r="C33" s="5" t="s">
        <v>38</v>
      </c>
      <c r="D33" s="13">
        <v>32</v>
      </c>
      <c r="E33" s="19" t="s">
        <v>18</v>
      </c>
      <c r="F33" s="38">
        <f>(F34-F29)/F34</f>
        <v>0.69698133128569373</v>
      </c>
      <c r="G33" s="38">
        <f>(G34-G29)/G34</f>
        <v>0.68642964446670007</v>
      </c>
      <c r="H33" s="39">
        <v>0.73</v>
      </c>
      <c r="I33" s="76">
        <v>0.73</v>
      </c>
      <c r="J33" s="76">
        <v>0.73</v>
      </c>
      <c r="K33" s="76">
        <v>0.73</v>
      </c>
      <c r="L33" s="76">
        <v>0.73</v>
      </c>
      <c r="M33" s="76">
        <v>0.73</v>
      </c>
      <c r="N33" s="76">
        <v>0.73</v>
      </c>
      <c r="O33" s="76">
        <v>0.73</v>
      </c>
      <c r="P33" s="76">
        <v>0.73</v>
      </c>
      <c r="Q33" s="76">
        <v>0.73</v>
      </c>
      <c r="R33" s="76">
        <v>0.73</v>
      </c>
      <c r="S33" s="76">
        <v>0.73</v>
      </c>
      <c r="T33" s="76">
        <v>0.73</v>
      </c>
    </row>
    <row r="34" spans="1:20" x14ac:dyDescent="0.3">
      <c r="A34" s="9">
        <v>33</v>
      </c>
      <c r="B34" s="4" t="s">
        <v>37</v>
      </c>
      <c r="C34" s="5" t="s">
        <v>38</v>
      </c>
      <c r="D34" s="13">
        <v>33</v>
      </c>
      <c r="E34" s="19" t="s">
        <v>19</v>
      </c>
      <c r="F34" s="41">
        <v>41674</v>
      </c>
      <c r="G34" s="41">
        <v>39940</v>
      </c>
      <c r="H34" s="21">
        <f>H29/(1-H33)</f>
        <v>46120.73333333333</v>
      </c>
      <c r="I34" s="21">
        <f t="shared" ref="I34:S34" si="38">I29/(1-I33)</f>
        <v>45713.149999999994</v>
      </c>
      <c r="J34" s="21">
        <f t="shared" si="38"/>
        <v>45305.566666666666</v>
      </c>
      <c r="K34" s="21">
        <f t="shared" si="38"/>
        <v>44897.983333333323</v>
      </c>
      <c r="L34" s="21">
        <f t="shared" si="38"/>
        <v>44490.399999999994</v>
      </c>
      <c r="M34" s="21">
        <f t="shared" si="38"/>
        <v>44082.816666666658</v>
      </c>
      <c r="N34" s="21">
        <f t="shared" si="38"/>
        <v>43675.23333333333</v>
      </c>
      <c r="O34" s="21">
        <f t="shared" si="38"/>
        <v>43267.649999999994</v>
      </c>
      <c r="P34" s="21">
        <f t="shared" si="38"/>
        <v>42860.066666666658</v>
      </c>
      <c r="Q34" s="21">
        <f t="shared" si="38"/>
        <v>42452.48333333333</v>
      </c>
      <c r="R34" s="21">
        <f t="shared" si="38"/>
        <v>42044.899999999994</v>
      </c>
      <c r="S34" s="21">
        <f t="shared" si="38"/>
        <v>41637.316666666666</v>
      </c>
      <c r="T34" s="22">
        <f t="shared" ref="T34" si="39">T29/(1-T33)</f>
        <v>41229.73333333333</v>
      </c>
    </row>
    <row r="35" spans="1:20" ht="18" thickBot="1" x14ac:dyDescent="0.35">
      <c r="A35" s="42">
        <v>34</v>
      </c>
      <c r="B35" s="43" t="s">
        <v>37</v>
      </c>
      <c r="C35" s="65" t="s">
        <v>38</v>
      </c>
      <c r="D35" s="45">
        <v>34</v>
      </c>
      <c r="E35" s="46" t="s">
        <v>36</v>
      </c>
      <c r="F35" s="47">
        <f t="shared" ref="F35:S35" si="40">F34/365</f>
        <v>114.17534246575343</v>
      </c>
      <c r="G35" s="47">
        <f t="shared" ref="G35" si="41">G34/365</f>
        <v>109.42465753424658</v>
      </c>
      <c r="H35" s="47">
        <f t="shared" si="40"/>
        <v>126.35817351598173</v>
      </c>
      <c r="I35" s="47">
        <f t="shared" si="40"/>
        <v>125.24150684931506</v>
      </c>
      <c r="J35" s="47">
        <f t="shared" si="40"/>
        <v>124.1248401826484</v>
      </c>
      <c r="K35" s="47">
        <f t="shared" si="40"/>
        <v>123.00817351598171</v>
      </c>
      <c r="L35" s="47">
        <f t="shared" si="40"/>
        <v>121.89150684931505</v>
      </c>
      <c r="M35" s="47">
        <f t="shared" si="40"/>
        <v>120.77484018264838</v>
      </c>
      <c r="N35" s="47">
        <f t="shared" si="40"/>
        <v>119.65817351598173</v>
      </c>
      <c r="O35" s="47">
        <f t="shared" si="40"/>
        <v>118.54150684931506</v>
      </c>
      <c r="P35" s="47">
        <f t="shared" si="40"/>
        <v>117.42484018264838</v>
      </c>
      <c r="Q35" s="47">
        <f t="shared" si="40"/>
        <v>116.30817351598172</v>
      </c>
      <c r="R35" s="47">
        <f t="shared" si="40"/>
        <v>115.19150684931505</v>
      </c>
      <c r="S35" s="47">
        <f t="shared" si="40"/>
        <v>114.0748401826484</v>
      </c>
      <c r="T35" s="48">
        <f t="shared" ref="T35" si="42">T34/365</f>
        <v>112.95817351598173</v>
      </c>
    </row>
    <row r="36" spans="1:20" x14ac:dyDescent="0.3">
      <c r="A36" s="49">
        <v>35</v>
      </c>
      <c r="B36" s="4" t="s">
        <v>37</v>
      </c>
      <c r="C36" s="5" t="s">
        <v>39</v>
      </c>
      <c r="D36" s="4">
        <v>1</v>
      </c>
      <c r="E36" s="6" t="s">
        <v>5</v>
      </c>
      <c r="F36" s="7">
        <v>333</v>
      </c>
      <c r="G36" s="7">
        <v>342</v>
      </c>
      <c r="H36" s="68">
        <f>ROUND(G36*(1+'Rahvaarvu prognoos (Stat)'!F$3),0)</f>
        <v>338</v>
      </c>
      <c r="I36" s="8">
        <f>ROUND(H36*(1+'Rahvaarvu prognoos (Stat)'!G$3),0)</f>
        <v>334</v>
      </c>
      <c r="J36" s="8">
        <f>ROUND(I36*(1+'Rahvaarvu prognoos (Stat)'!H$3),0)</f>
        <v>330</v>
      </c>
      <c r="K36" s="8">
        <f>ROUND(J36*(1+'Rahvaarvu prognoos (Stat)'!I$3),0)</f>
        <v>326</v>
      </c>
      <c r="L36" s="8">
        <f>ROUND(K36*(1+'Rahvaarvu prognoos (Stat)'!J$3),0)</f>
        <v>322</v>
      </c>
      <c r="M36" s="8">
        <f>ROUND(L36*(1+'Rahvaarvu prognoos (Stat)'!K$3),0)</f>
        <v>318</v>
      </c>
      <c r="N36" s="8">
        <f>ROUND(M36*(1+'Rahvaarvu prognoos (Stat)'!L$3),0)</f>
        <v>314</v>
      </c>
      <c r="O36" s="8">
        <f>ROUND(N36*(1+'Rahvaarvu prognoos (Stat)'!M$3),0)</f>
        <v>310</v>
      </c>
      <c r="P36" s="8">
        <f>ROUND(O36*(1+'Rahvaarvu prognoos (Stat)'!N$3),0)</f>
        <v>306</v>
      </c>
      <c r="Q36" s="8">
        <f>ROUND(P36*(1+'Rahvaarvu prognoos (Stat)'!O$3),0)</f>
        <v>302</v>
      </c>
      <c r="R36" s="8">
        <f>ROUND(Q36*(1+'Rahvaarvu prognoos (Stat)'!P$3),0)</f>
        <v>298</v>
      </c>
      <c r="S36" s="8">
        <f>ROUND(R36*(1+'Rahvaarvu prognoos (Stat)'!Q$3),0)</f>
        <v>294</v>
      </c>
      <c r="T36" s="8">
        <f>ROUND(S36*(1+'Rahvaarvu prognoos (Stat)'!R$3),0)</f>
        <v>290</v>
      </c>
    </row>
    <row r="37" spans="1:20" x14ac:dyDescent="0.3">
      <c r="A37" s="10">
        <v>36</v>
      </c>
      <c r="B37" s="4" t="s">
        <v>37</v>
      </c>
      <c r="C37" s="5" t="s">
        <v>39</v>
      </c>
      <c r="D37" s="10">
        <v>2</v>
      </c>
      <c r="E37" s="11" t="s">
        <v>6</v>
      </c>
      <c r="F37" s="12">
        <v>57</v>
      </c>
      <c r="G37" s="12">
        <v>57</v>
      </c>
      <c r="H37" s="69">
        <v>57</v>
      </c>
      <c r="I37" s="69">
        <v>57</v>
      </c>
      <c r="J37" s="69">
        <v>57</v>
      </c>
      <c r="K37" s="69">
        <v>57</v>
      </c>
      <c r="L37" s="69">
        <v>57</v>
      </c>
      <c r="M37" s="69">
        <v>57</v>
      </c>
      <c r="N37" s="69">
        <v>57</v>
      </c>
      <c r="O37" s="69">
        <v>57</v>
      </c>
      <c r="P37" s="69">
        <v>57</v>
      </c>
      <c r="Q37" s="69">
        <v>57</v>
      </c>
      <c r="R37" s="69">
        <v>57</v>
      </c>
      <c r="S37" s="69">
        <v>57</v>
      </c>
      <c r="T37" s="69">
        <v>57</v>
      </c>
    </row>
    <row r="38" spans="1:20" x14ac:dyDescent="0.3">
      <c r="A38" s="9">
        <v>37</v>
      </c>
      <c r="B38" s="4" t="s">
        <v>37</v>
      </c>
      <c r="C38" s="5" t="s">
        <v>39</v>
      </c>
      <c r="D38" s="13">
        <v>3</v>
      </c>
      <c r="E38" s="14" t="s">
        <v>7</v>
      </c>
      <c r="F38" s="15">
        <v>333</v>
      </c>
      <c r="G38" s="15">
        <v>342</v>
      </c>
      <c r="H38" s="15">
        <v>338</v>
      </c>
      <c r="I38" s="15">
        <v>334</v>
      </c>
      <c r="J38" s="15">
        <v>330</v>
      </c>
      <c r="K38" s="15">
        <v>326</v>
      </c>
      <c r="L38" s="15">
        <v>322</v>
      </c>
      <c r="M38" s="15">
        <v>318</v>
      </c>
      <c r="N38" s="15">
        <v>314</v>
      </c>
      <c r="O38" s="15">
        <v>310</v>
      </c>
      <c r="P38" s="15">
        <v>306</v>
      </c>
      <c r="Q38" s="15">
        <v>302</v>
      </c>
      <c r="R38" s="15">
        <v>298</v>
      </c>
      <c r="S38" s="15">
        <v>294</v>
      </c>
      <c r="T38" s="16">
        <v>290</v>
      </c>
    </row>
    <row r="39" spans="1:20" x14ac:dyDescent="0.3">
      <c r="A39" s="9">
        <v>38</v>
      </c>
      <c r="B39" s="4" t="s">
        <v>37</v>
      </c>
      <c r="C39" s="5" t="s">
        <v>39</v>
      </c>
      <c r="D39" s="13">
        <v>4</v>
      </c>
      <c r="E39" s="14" t="s">
        <v>8</v>
      </c>
      <c r="F39" s="17">
        <f t="shared" ref="F39:T39" si="43">F38/F36</f>
        <v>1</v>
      </c>
      <c r="G39" s="17">
        <f t="shared" si="43"/>
        <v>1</v>
      </c>
      <c r="H39" s="17">
        <f t="shared" si="43"/>
        <v>1</v>
      </c>
      <c r="I39" s="17">
        <f t="shared" si="43"/>
        <v>1</v>
      </c>
      <c r="J39" s="17">
        <f t="shared" si="43"/>
        <v>1</v>
      </c>
      <c r="K39" s="17">
        <f t="shared" si="43"/>
        <v>1</v>
      </c>
      <c r="L39" s="17">
        <f t="shared" si="43"/>
        <v>1</v>
      </c>
      <c r="M39" s="17">
        <f t="shared" si="43"/>
        <v>1</v>
      </c>
      <c r="N39" s="17">
        <f t="shared" si="43"/>
        <v>1</v>
      </c>
      <c r="O39" s="17">
        <f t="shared" si="43"/>
        <v>1</v>
      </c>
      <c r="P39" s="17">
        <f t="shared" si="43"/>
        <v>1</v>
      </c>
      <c r="Q39" s="17">
        <f t="shared" si="43"/>
        <v>1</v>
      </c>
      <c r="R39" s="17">
        <f t="shared" si="43"/>
        <v>1</v>
      </c>
      <c r="S39" s="17">
        <f t="shared" si="43"/>
        <v>1</v>
      </c>
      <c r="T39" s="18">
        <f t="shared" si="43"/>
        <v>1</v>
      </c>
    </row>
    <row r="40" spans="1:20" x14ac:dyDescent="0.3">
      <c r="A40" s="9">
        <v>39</v>
      </c>
      <c r="B40" s="4" t="s">
        <v>37</v>
      </c>
      <c r="C40" s="5" t="s">
        <v>39</v>
      </c>
      <c r="D40" s="13">
        <v>5</v>
      </c>
      <c r="E40" s="14" t="s">
        <v>94</v>
      </c>
      <c r="F40" s="12">
        <v>35</v>
      </c>
      <c r="G40" s="12">
        <v>35</v>
      </c>
      <c r="H40" s="69">
        <v>35</v>
      </c>
      <c r="I40" s="69">
        <v>35</v>
      </c>
      <c r="J40" s="69">
        <v>35</v>
      </c>
      <c r="K40" s="69">
        <v>35</v>
      </c>
      <c r="L40" s="69">
        <v>35</v>
      </c>
      <c r="M40" s="69">
        <v>35</v>
      </c>
      <c r="N40" s="69">
        <v>35</v>
      </c>
      <c r="O40" s="69">
        <v>35</v>
      </c>
      <c r="P40" s="69">
        <v>35</v>
      </c>
      <c r="Q40" s="69">
        <v>35</v>
      </c>
      <c r="R40" s="69">
        <v>35</v>
      </c>
      <c r="S40" s="69">
        <v>35</v>
      </c>
      <c r="T40" s="69">
        <v>35</v>
      </c>
    </row>
    <row r="41" spans="1:20" x14ac:dyDescent="0.3">
      <c r="A41" s="9">
        <v>40</v>
      </c>
      <c r="B41" s="4" t="s">
        <v>37</v>
      </c>
      <c r="C41" s="5" t="s">
        <v>39</v>
      </c>
      <c r="D41" s="13">
        <v>6</v>
      </c>
      <c r="E41" s="14" t="s">
        <v>9</v>
      </c>
      <c r="F41" s="15">
        <v>270</v>
      </c>
      <c r="G41" s="15">
        <v>270</v>
      </c>
      <c r="H41" s="70">
        <f>ROUND(H36*G42,0)</f>
        <v>267</v>
      </c>
      <c r="I41" s="70">
        <f t="shared" ref="I41:T41" si="44">ROUND(I36*H42,0)</f>
        <v>264</v>
      </c>
      <c r="J41" s="70">
        <f t="shared" si="44"/>
        <v>261</v>
      </c>
      <c r="K41" s="70">
        <f t="shared" si="44"/>
        <v>258</v>
      </c>
      <c r="L41" s="70">
        <f t="shared" si="44"/>
        <v>255</v>
      </c>
      <c r="M41" s="70">
        <f t="shared" si="44"/>
        <v>252</v>
      </c>
      <c r="N41" s="70">
        <f t="shared" si="44"/>
        <v>249</v>
      </c>
      <c r="O41" s="70">
        <f t="shared" si="44"/>
        <v>246</v>
      </c>
      <c r="P41" s="70">
        <f t="shared" si="44"/>
        <v>243</v>
      </c>
      <c r="Q41" s="70">
        <f t="shared" si="44"/>
        <v>240</v>
      </c>
      <c r="R41" s="70">
        <f t="shared" si="44"/>
        <v>237</v>
      </c>
      <c r="S41" s="70">
        <f t="shared" si="44"/>
        <v>234</v>
      </c>
      <c r="T41" s="70">
        <f t="shared" si="44"/>
        <v>231</v>
      </c>
    </row>
    <row r="42" spans="1:20" x14ac:dyDescent="0.3">
      <c r="A42" s="9">
        <v>41</v>
      </c>
      <c r="B42" s="4" t="s">
        <v>37</v>
      </c>
      <c r="C42" s="5" t="s">
        <v>39</v>
      </c>
      <c r="D42" s="13">
        <v>7</v>
      </c>
      <c r="E42" s="14" t="s">
        <v>8</v>
      </c>
      <c r="F42" s="17">
        <f>F41/F36</f>
        <v>0.81081081081081086</v>
      </c>
      <c r="G42" s="17">
        <f>G41/G36</f>
        <v>0.78947368421052633</v>
      </c>
      <c r="H42" s="17">
        <f t="shared" ref="H42:T42" si="45">H41/H36</f>
        <v>0.7899408284023669</v>
      </c>
      <c r="I42" s="17">
        <f t="shared" si="45"/>
        <v>0.79041916167664672</v>
      </c>
      <c r="J42" s="17">
        <f t="shared" si="45"/>
        <v>0.79090909090909089</v>
      </c>
      <c r="K42" s="17">
        <f t="shared" si="45"/>
        <v>0.79141104294478526</v>
      </c>
      <c r="L42" s="17">
        <f t="shared" si="45"/>
        <v>0.79192546583850931</v>
      </c>
      <c r="M42" s="17">
        <f t="shared" si="45"/>
        <v>0.79245283018867929</v>
      </c>
      <c r="N42" s="17">
        <f t="shared" si="45"/>
        <v>0.79299363057324845</v>
      </c>
      <c r="O42" s="17">
        <f t="shared" si="45"/>
        <v>0.79354838709677422</v>
      </c>
      <c r="P42" s="17">
        <f t="shared" si="45"/>
        <v>0.79411764705882348</v>
      </c>
      <c r="Q42" s="17">
        <f t="shared" si="45"/>
        <v>0.79470198675496684</v>
      </c>
      <c r="R42" s="17">
        <f t="shared" si="45"/>
        <v>0.79530201342281881</v>
      </c>
      <c r="S42" s="17">
        <f t="shared" si="45"/>
        <v>0.79591836734693877</v>
      </c>
      <c r="T42" s="18">
        <f t="shared" si="45"/>
        <v>0.79655172413793107</v>
      </c>
    </row>
    <row r="43" spans="1:20" ht="17.25" x14ac:dyDescent="0.3">
      <c r="A43" s="9">
        <v>42</v>
      </c>
      <c r="B43" s="4" t="s">
        <v>37</v>
      </c>
      <c r="C43" s="5" t="s">
        <v>39</v>
      </c>
      <c r="D43" s="13">
        <v>8</v>
      </c>
      <c r="E43" s="19" t="s">
        <v>23</v>
      </c>
      <c r="F43" s="20">
        <v>7184</v>
      </c>
      <c r="G43" s="20">
        <v>7187</v>
      </c>
      <c r="H43" s="21">
        <f>H59*H38*365/1000</f>
        <v>7155.46</v>
      </c>
      <c r="I43" s="21">
        <f t="shared" ref="I43:T43" si="46">I59*I38*365/1000</f>
        <v>7070.78</v>
      </c>
      <c r="J43" s="21">
        <f t="shared" si="46"/>
        <v>6986.1</v>
      </c>
      <c r="K43" s="21">
        <f t="shared" si="46"/>
        <v>6901.42</v>
      </c>
      <c r="L43" s="21">
        <f t="shared" si="46"/>
        <v>6816.74</v>
      </c>
      <c r="M43" s="21">
        <f t="shared" si="46"/>
        <v>6732.06</v>
      </c>
      <c r="N43" s="21">
        <f t="shared" si="46"/>
        <v>6647.38</v>
      </c>
      <c r="O43" s="21">
        <f t="shared" si="46"/>
        <v>6562.7</v>
      </c>
      <c r="P43" s="21">
        <f t="shared" si="46"/>
        <v>6478.02</v>
      </c>
      <c r="Q43" s="21">
        <f t="shared" si="46"/>
        <v>6393.34</v>
      </c>
      <c r="R43" s="21">
        <f t="shared" si="46"/>
        <v>6308.66</v>
      </c>
      <c r="S43" s="21">
        <f t="shared" si="46"/>
        <v>6223.98</v>
      </c>
      <c r="T43" s="22">
        <f t="shared" si="46"/>
        <v>6139.3</v>
      </c>
    </row>
    <row r="44" spans="1:20" x14ac:dyDescent="0.3">
      <c r="A44" s="9">
        <v>43</v>
      </c>
      <c r="B44" s="4" t="s">
        <v>37</v>
      </c>
      <c r="C44" s="5" t="s">
        <v>39</v>
      </c>
      <c r="D44" s="13">
        <v>9</v>
      </c>
      <c r="E44" s="19" t="s">
        <v>10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4"/>
    </row>
    <row r="45" spans="1:20" ht="17.25" x14ac:dyDescent="0.3">
      <c r="A45" s="9">
        <v>44</v>
      </c>
      <c r="B45" s="4" t="s">
        <v>37</v>
      </c>
      <c r="C45" s="5" t="s">
        <v>39</v>
      </c>
      <c r="D45" s="13">
        <v>10</v>
      </c>
      <c r="E45" s="19" t="s">
        <v>24</v>
      </c>
      <c r="F45" s="20">
        <v>6381</v>
      </c>
      <c r="G45" s="20">
        <v>6471</v>
      </c>
      <c r="H45" s="21">
        <f>(H59*365/1000)*H41</f>
        <v>5652.39</v>
      </c>
      <c r="I45" s="21">
        <f t="shared" ref="I45:T45" si="47">(I59*365/1000)*I41</f>
        <v>5588.88</v>
      </c>
      <c r="J45" s="21">
        <f t="shared" si="47"/>
        <v>5525.3700000000008</v>
      </c>
      <c r="K45" s="21">
        <f t="shared" si="47"/>
        <v>5461.8600000000006</v>
      </c>
      <c r="L45" s="21">
        <f t="shared" si="47"/>
        <v>5398.35</v>
      </c>
      <c r="M45" s="21">
        <f t="shared" si="47"/>
        <v>5334.84</v>
      </c>
      <c r="N45" s="21">
        <f t="shared" si="47"/>
        <v>5271.3300000000008</v>
      </c>
      <c r="O45" s="21">
        <f t="shared" si="47"/>
        <v>5207.8200000000006</v>
      </c>
      <c r="P45" s="21">
        <f t="shared" si="47"/>
        <v>5144.3100000000004</v>
      </c>
      <c r="Q45" s="21">
        <f t="shared" si="47"/>
        <v>5080.8</v>
      </c>
      <c r="R45" s="21">
        <f t="shared" si="47"/>
        <v>5017.29</v>
      </c>
      <c r="S45" s="21">
        <f t="shared" si="47"/>
        <v>4953.7800000000007</v>
      </c>
      <c r="T45" s="22">
        <f t="shared" si="47"/>
        <v>4890.2700000000004</v>
      </c>
    </row>
    <row r="46" spans="1:20" x14ac:dyDescent="0.3">
      <c r="A46" s="9">
        <v>45</v>
      </c>
      <c r="B46" s="4" t="s">
        <v>37</v>
      </c>
      <c r="C46" s="5" t="s">
        <v>39</v>
      </c>
      <c r="D46" s="13">
        <v>11</v>
      </c>
      <c r="E46" s="19" t="s">
        <v>11</v>
      </c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6"/>
    </row>
    <row r="47" spans="1:20" ht="17.25" x14ac:dyDescent="0.3">
      <c r="A47" s="9">
        <v>46</v>
      </c>
      <c r="B47" s="4" t="s">
        <v>37</v>
      </c>
      <c r="C47" s="5" t="s">
        <v>39</v>
      </c>
      <c r="D47" s="13">
        <v>12</v>
      </c>
      <c r="E47" s="19" t="s">
        <v>25</v>
      </c>
      <c r="F47" s="20">
        <v>1806</v>
      </c>
      <c r="G47" s="20">
        <v>1694</v>
      </c>
      <c r="H47" s="20">
        <v>1700</v>
      </c>
      <c r="I47" s="71">
        <v>1700</v>
      </c>
      <c r="J47" s="71">
        <v>1700</v>
      </c>
      <c r="K47" s="71">
        <v>1700</v>
      </c>
      <c r="L47" s="71">
        <v>1700</v>
      </c>
      <c r="M47" s="71">
        <v>1700</v>
      </c>
      <c r="N47" s="71">
        <v>1700</v>
      </c>
      <c r="O47" s="71">
        <v>1700</v>
      </c>
      <c r="P47" s="71">
        <v>1700</v>
      </c>
      <c r="Q47" s="71">
        <v>1700</v>
      </c>
      <c r="R47" s="71">
        <v>1700</v>
      </c>
      <c r="S47" s="71">
        <v>1700</v>
      </c>
      <c r="T47" s="71">
        <v>1700</v>
      </c>
    </row>
    <row r="48" spans="1:20" x14ac:dyDescent="0.3">
      <c r="A48" s="9">
        <v>47</v>
      </c>
      <c r="B48" s="4" t="s">
        <v>37</v>
      </c>
      <c r="C48" s="5" t="s">
        <v>39</v>
      </c>
      <c r="D48" s="13">
        <v>13</v>
      </c>
      <c r="E48" s="19" t="s">
        <v>10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6"/>
    </row>
    <row r="49" spans="1:20" ht="17.25" x14ac:dyDescent="0.3">
      <c r="A49" s="9">
        <v>48</v>
      </c>
      <c r="B49" s="4" t="s">
        <v>37</v>
      </c>
      <c r="C49" s="5" t="s">
        <v>39</v>
      </c>
      <c r="D49" s="13">
        <v>14</v>
      </c>
      <c r="E49" s="19" t="s">
        <v>26</v>
      </c>
      <c r="F49" s="20">
        <v>1564</v>
      </c>
      <c r="G49" s="20">
        <v>1590</v>
      </c>
      <c r="H49" s="20">
        <v>1600</v>
      </c>
      <c r="I49" s="71">
        <v>1600</v>
      </c>
      <c r="J49" s="71">
        <v>1600</v>
      </c>
      <c r="K49" s="71">
        <v>1600</v>
      </c>
      <c r="L49" s="71">
        <v>1600</v>
      </c>
      <c r="M49" s="71">
        <v>1600</v>
      </c>
      <c r="N49" s="71">
        <v>1600</v>
      </c>
      <c r="O49" s="71">
        <v>1600</v>
      </c>
      <c r="P49" s="71">
        <v>1600</v>
      </c>
      <c r="Q49" s="71">
        <v>1600</v>
      </c>
      <c r="R49" s="71">
        <v>1600</v>
      </c>
      <c r="S49" s="71">
        <v>1600</v>
      </c>
      <c r="T49" s="71">
        <v>1600</v>
      </c>
    </row>
    <row r="50" spans="1:20" x14ac:dyDescent="0.3">
      <c r="A50" s="9">
        <v>49</v>
      </c>
      <c r="B50" s="4" t="s">
        <v>37</v>
      </c>
      <c r="C50" s="5" t="s">
        <v>39</v>
      </c>
      <c r="D50" s="13">
        <v>15</v>
      </c>
      <c r="E50" s="19" t="s">
        <v>12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9"/>
    </row>
    <row r="51" spans="1:20" ht="17.25" x14ac:dyDescent="0.3">
      <c r="A51" s="9">
        <v>50</v>
      </c>
      <c r="B51" s="4" t="s">
        <v>37</v>
      </c>
      <c r="C51" s="5" t="s">
        <v>39</v>
      </c>
      <c r="D51" s="13">
        <v>16</v>
      </c>
      <c r="E51" s="19" t="s">
        <v>27</v>
      </c>
      <c r="F51" s="20">
        <v>17881</v>
      </c>
      <c r="G51" s="20">
        <v>16951</v>
      </c>
      <c r="H51" s="20">
        <v>17000</v>
      </c>
      <c r="I51" s="71">
        <v>17000</v>
      </c>
      <c r="J51" s="71">
        <v>17000</v>
      </c>
      <c r="K51" s="71">
        <v>17000</v>
      </c>
      <c r="L51" s="71">
        <v>17000</v>
      </c>
      <c r="M51" s="71">
        <v>17000</v>
      </c>
      <c r="N51" s="71">
        <v>17000</v>
      </c>
      <c r="O51" s="71">
        <v>17000</v>
      </c>
      <c r="P51" s="71">
        <v>17000</v>
      </c>
      <c r="Q51" s="71">
        <v>17000</v>
      </c>
      <c r="R51" s="71">
        <v>17000</v>
      </c>
      <c r="S51" s="71">
        <v>17000</v>
      </c>
      <c r="T51" s="71">
        <v>17000</v>
      </c>
    </row>
    <row r="52" spans="1:20" x14ac:dyDescent="0.3">
      <c r="A52" s="9">
        <v>51</v>
      </c>
      <c r="B52" s="4" t="s">
        <v>37</v>
      </c>
      <c r="C52" s="5" t="s">
        <v>39</v>
      </c>
      <c r="D52" s="13">
        <v>17</v>
      </c>
      <c r="E52" s="19" t="s">
        <v>10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6"/>
    </row>
    <row r="53" spans="1:20" ht="17.25" x14ac:dyDescent="0.3">
      <c r="A53" s="9">
        <v>52</v>
      </c>
      <c r="B53" s="4" t="s">
        <v>37</v>
      </c>
      <c r="C53" s="5" t="s">
        <v>39</v>
      </c>
      <c r="D53" s="13">
        <v>18</v>
      </c>
      <c r="E53" s="19" t="s">
        <v>28</v>
      </c>
      <c r="F53" s="20">
        <v>0</v>
      </c>
      <c r="G53" s="20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</row>
    <row r="54" spans="1:20" x14ac:dyDescent="0.3">
      <c r="A54" s="9">
        <v>53</v>
      </c>
      <c r="B54" s="4" t="s">
        <v>37</v>
      </c>
      <c r="C54" s="5" t="s">
        <v>39</v>
      </c>
      <c r="D54" s="13">
        <v>19</v>
      </c>
      <c r="E54" s="19" t="s">
        <v>12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6"/>
    </row>
    <row r="55" spans="1:20" ht="17.25" x14ac:dyDescent="0.3">
      <c r="A55" s="9">
        <v>54</v>
      </c>
      <c r="B55" s="4" t="s">
        <v>37</v>
      </c>
      <c r="C55" s="5" t="s">
        <v>39</v>
      </c>
      <c r="D55" s="13">
        <v>20</v>
      </c>
      <c r="E55" s="19" t="s">
        <v>29</v>
      </c>
      <c r="F55" s="30">
        <v>29034</v>
      </c>
      <c r="G55" s="30">
        <v>28612</v>
      </c>
      <c r="H55" s="21">
        <f>(H56+H57)/(1-H61)</f>
        <v>29199.419354838712</v>
      </c>
      <c r="I55" s="21">
        <f t="shared" ref="I55" si="48">(I56+I57)/(1-I61)</f>
        <v>29108.365591397851</v>
      </c>
      <c r="J55" s="21">
        <f t="shared" ref="J55" si="49">(J56+J57)/(1-J61)</f>
        <v>29017.31182795699</v>
      </c>
      <c r="K55" s="21">
        <f t="shared" ref="K55" si="50">(K56+K57)/(1-K61)</f>
        <v>28926.258064516129</v>
      </c>
      <c r="L55" s="21">
        <f t="shared" ref="L55" si="51">(L56+L57)/(1-L61)</f>
        <v>28835.204301075268</v>
      </c>
      <c r="M55" s="21">
        <f t="shared" ref="M55" si="52">(M56+M57)/(1-M61)</f>
        <v>28744.15053763441</v>
      </c>
      <c r="N55" s="21">
        <f t="shared" ref="N55" si="53">(N56+N57)/(1-N61)</f>
        <v>28653.096774193553</v>
      </c>
      <c r="O55" s="21">
        <f t="shared" ref="O55" si="54">(O56+O57)/(1-O61)</f>
        <v>28562.043010752692</v>
      </c>
      <c r="P55" s="21">
        <f t="shared" ref="P55" si="55">(P56+P57)/(1-P61)</f>
        <v>28470.989247311831</v>
      </c>
      <c r="Q55" s="21">
        <f t="shared" ref="Q55" si="56">(Q56+Q57)/(1-Q61)</f>
        <v>28379.93548387097</v>
      </c>
      <c r="R55" s="21">
        <f t="shared" ref="R55" si="57">(R56+R57)/(1-R61)</f>
        <v>28288.881720430109</v>
      </c>
      <c r="S55" s="21">
        <f t="shared" ref="S55" si="58">(S56+S57)/(1-S61)</f>
        <v>28197.827956989247</v>
      </c>
      <c r="T55" s="21">
        <f t="shared" ref="T55" si="59">(T56+T57)/(1-T61)</f>
        <v>28106.774193548386</v>
      </c>
    </row>
    <row r="56" spans="1:20" x14ac:dyDescent="0.3">
      <c r="A56" s="9">
        <v>55</v>
      </c>
      <c r="B56" s="4" t="s">
        <v>37</v>
      </c>
      <c r="C56" s="5" t="s">
        <v>39</v>
      </c>
      <c r="D56" s="13">
        <v>21</v>
      </c>
      <c r="E56" s="19" t="s">
        <v>13</v>
      </c>
      <c r="F56" s="30">
        <v>544</v>
      </c>
      <c r="G56" s="30">
        <v>1353</v>
      </c>
      <c r="H56" s="30">
        <v>1300</v>
      </c>
      <c r="I56" s="74">
        <v>1300</v>
      </c>
      <c r="J56" s="74">
        <v>1300</v>
      </c>
      <c r="K56" s="74">
        <v>1300</v>
      </c>
      <c r="L56" s="74">
        <v>1300</v>
      </c>
      <c r="M56" s="74">
        <v>1300</v>
      </c>
      <c r="N56" s="74">
        <v>1300</v>
      </c>
      <c r="O56" s="74">
        <v>1300</v>
      </c>
      <c r="P56" s="74">
        <v>1300</v>
      </c>
      <c r="Q56" s="74">
        <v>1300</v>
      </c>
      <c r="R56" s="74">
        <v>1300</v>
      </c>
      <c r="S56" s="74">
        <v>1300</v>
      </c>
      <c r="T56" s="74">
        <v>1300</v>
      </c>
    </row>
    <row r="57" spans="1:20" ht="17.25" x14ac:dyDescent="0.3">
      <c r="A57" s="9">
        <v>56</v>
      </c>
      <c r="B57" s="4" t="s">
        <v>37</v>
      </c>
      <c r="C57" s="5" t="s">
        <v>39</v>
      </c>
      <c r="D57" s="13">
        <v>22</v>
      </c>
      <c r="E57" s="19" t="s">
        <v>30</v>
      </c>
      <c r="F57" s="32">
        <f>F43+F47+F51</f>
        <v>26871</v>
      </c>
      <c r="G57" s="32">
        <f>G43+G47+G51</f>
        <v>25832</v>
      </c>
      <c r="H57" s="21">
        <f t="shared" ref="H57:T57" si="60">H43+H47+H51</f>
        <v>25855.46</v>
      </c>
      <c r="I57" s="21">
        <f t="shared" si="60"/>
        <v>25770.78</v>
      </c>
      <c r="J57" s="21">
        <f t="shared" si="60"/>
        <v>25686.1</v>
      </c>
      <c r="K57" s="21">
        <f t="shared" si="60"/>
        <v>25601.42</v>
      </c>
      <c r="L57" s="21">
        <f t="shared" si="60"/>
        <v>25516.739999999998</v>
      </c>
      <c r="M57" s="21">
        <f t="shared" si="60"/>
        <v>25432.06</v>
      </c>
      <c r="N57" s="21">
        <f t="shared" si="60"/>
        <v>25347.38</v>
      </c>
      <c r="O57" s="21">
        <f t="shared" si="60"/>
        <v>25262.7</v>
      </c>
      <c r="P57" s="21">
        <f t="shared" si="60"/>
        <v>25178.02</v>
      </c>
      <c r="Q57" s="21">
        <f t="shared" si="60"/>
        <v>25093.34</v>
      </c>
      <c r="R57" s="21">
        <f t="shared" si="60"/>
        <v>25008.66</v>
      </c>
      <c r="S57" s="21">
        <f t="shared" si="60"/>
        <v>24923.98</v>
      </c>
      <c r="T57" s="22">
        <f t="shared" si="60"/>
        <v>24839.3</v>
      </c>
    </row>
    <row r="58" spans="1:20" ht="17.25" x14ac:dyDescent="0.3">
      <c r="A58" s="9">
        <v>57</v>
      </c>
      <c r="B58" s="4" t="s">
        <v>37</v>
      </c>
      <c r="C58" s="5" t="s">
        <v>39</v>
      </c>
      <c r="D58" s="13">
        <v>23</v>
      </c>
      <c r="E58" s="19" t="s">
        <v>31</v>
      </c>
      <c r="F58" s="32">
        <f>F57/365</f>
        <v>73.61917808219178</v>
      </c>
      <c r="G58" s="32">
        <f>G57/365</f>
        <v>70.772602739726025</v>
      </c>
      <c r="H58" s="21">
        <f t="shared" ref="H58:T58" si="61">H57/365</f>
        <v>70.83687671232876</v>
      </c>
      <c r="I58" s="21">
        <f t="shared" si="61"/>
        <v>70.60487671232876</v>
      </c>
      <c r="J58" s="21">
        <f t="shared" si="61"/>
        <v>70.372876712328761</v>
      </c>
      <c r="K58" s="21">
        <f t="shared" si="61"/>
        <v>70.140876712328762</v>
      </c>
      <c r="L58" s="21">
        <f t="shared" si="61"/>
        <v>69.908876712328762</v>
      </c>
      <c r="M58" s="21">
        <f t="shared" si="61"/>
        <v>69.676876712328777</v>
      </c>
      <c r="N58" s="21">
        <f t="shared" si="61"/>
        <v>69.444876712328764</v>
      </c>
      <c r="O58" s="21">
        <f t="shared" si="61"/>
        <v>69.212876712328764</v>
      </c>
      <c r="P58" s="21">
        <f t="shared" si="61"/>
        <v>68.980876712328765</v>
      </c>
      <c r="Q58" s="21">
        <f t="shared" si="61"/>
        <v>68.748876712328766</v>
      </c>
      <c r="R58" s="21">
        <f t="shared" si="61"/>
        <v>68.516876712328767</v>
      </c>
      <c r="S58" s="21">
        <f t="shared" si="61"/>
        <v>68.284876712328767</v>
      </c>
      <c r="T58" s="22">
        <f t="shared" si="61"/>
        <v>68.052876712328768</v>
      </c>
    </row>
    <row r="59" spans="1:20" x14ac:dyDescent="0.3">
      <c r="A59" s="9">
        <v>58</v>
      </c>
      <c r="B59" s="4" t="s">
        <v>37</v>
      </c>
      <c r="C59" s="5" t="s">
        <v>39</v>
      </c>
      <c r="D59" s="13">
        <v>24</v>
      </c>
      <c r="E59" s="19" t="s">
        <v>14</v>
      </c>
      <c r="F59" s="33">
        <f>(F43)/F38*1000/365</f>
        <v>59.10568102348924</v>
      </c>
      <c r="G59" s="33">
        <f>(G43)/G38*1000/365</f>
        <v>57.574301049427227</v>
      </c>
      <c r="H59" s="20">
        <v>58</v>
      </c>
      <c r="I59" s="71">
        <v>58</v>
      </c>
      <c r="J59" s="71">
        <v>58</v>
      </c>
      <c r="K59" s="71">
        <v>58</v>
      </c>
      <c r="L59" s="71">
        <v>58</v>
      </c>
      <c r="M59" s="71">
        <v>58</v>
      </c>
      <c r="N59" s="71">
        <v>58</v>
      </c>
      <c r="O59" s="71">
        <v>58</v>
      </c>
      <c r="P59" s="71">
        <v>58</v>
      </c>
      <c r="Q59" s="71">
        <v>58</v>
      </c>
      <c r="R59" s="71">
        <v>58</v>
      </c>
      <c r="S59" s="71">
        <v>58</v>
      </c>
      <c r="T59" s="71">
        <v>58</v>
      </c>
    </row>
    <row r="60" spans="1:20" x14ac:dyDescent="0.3">
      <c r="A60" s="9">
        <v>59</v>
      </c>
      <c r="B60" s="4" t="s">
        <v>37</v>
      </c>
      <c r="C60" s="5" t="s">
        <v>39</v>
      </c>
      <c r="D60" s="13">
        <v>25</v>
      </c>
      <c r="E60" s="19" t="s">
        <v>15</v>
      </c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6"/>
    </row>
    <row r="61" spans="1:20" x14ac:dyDescent="0.3">
      <c r="A61" s="9">
        <v>60</v>
      </c>
      <c r="B61" s="4" t="s">
        <v>37</v>
      </c>
      <c r="C61" s="5" t="s">
        <v>39</v>
      </c>
      <c r="D61" s="13">
        <v>26</v>
      </c>
      <c r="E61" s="19" t="s">
        <v>16</v>
      </c>
      <c r="F61" s="34">
        <f>(F55-F57-F56)/F55</f>
        <v>5.5762209822966174E-2</v>
      </c>
      <c r="G61" s="34">
        <f>(G55-G57-G56)/G55</f>
        <v>4.9874178666293865E-2</v>
      </c>
      <c r="H61" s="35">
        <v>7.0000000000000007E-2</v>
      </c>
      <c r="I61" s="75">
        <v>7.0000000000000007E-2</v>
      </c>
      <c r="J61" s="75">
        <v>7.0000000000000007E-2</v>
      </c>
      <c r="K61" s="75">
        <v>7.0000000000000007E-2</v>
      </c>
      <c r="L61" s="75">
        <v>7.0000000000000007E-2</v>
      </c>
      <c r="M61" s="75">
        <v>7.0000000000000007E-2</v>
      </c>
      <c r="N61" s="75">
        <v>7.0000000000000007E-2</v>
      </c>
      <c r="O61" s="75">
        <v>7.0000000000000007E-2</v>
      </c>
      <c r="P61" s="75">
        <v>7.0000000000000007E-2</v>
      </c>
      <c r="Q61" s="75">
        <v>7.0000000000000007E-2</v>
      </c>
      <c r="R61" s="75">
        <v>7.0000000000000007E-2</v>
      </c>
      <c r="S61" s="75">
        <v>7.0000000000000007E-2</v>
      </c>
      <c r="T61" s="75">
        <v>7.0000000000000007E-2</v>
      </c>
    </row>
    <row r="62" spans="1:20" ht="17.25" x14ac:dyDescent="0.3">
      <c r="A62" s="9">
        <v>61</v>
      </c>
      <c r="B62" s="4" t="s">
        <v>37</v>
      </c>
      <c r="C62" s="5" t="s">
        <v>39</v>
      </c>
      <c r="D62" s="13">
        <v>27</v>
      </c>
      <c r="E62" s="19" t="s">
        <v>32</v>
      </c>
      <c r="F62" s="36">
        <f t="shared" ref="F62:T62" si="62">F55-F56-F57</f>
        <v>1619</v>
      </c>
      <c r="G62" s="36">
        <f t="shared" si="62"/>
        <v>1427</v>
      </c>
      <c r="H62" s="36">
        <f t="shared" si="62"/>
        <v>2043.9593548387129</v>
      </c>
      <c r="I62" s="36">
        <f t="shared" si="62"/>
        <v>2037.5855913978521</v>
      </c>
      <c r="J62" s="36">
        <f t="shared" si="62"/>
        <v>2031.2118279569913</v>
      </c>
      <c r="K62" s="36">
        <f t="shared" si="62"/>
        <v>2024.8380645161305</v>
      </c>
      <c r="L62" s="36">
        <f t="shared" si="62"/>
        <v>2018.4643010752698</v>
      </c>
      <c r="M62" s="36">
        <f t="shared" si="62"/>
        <v>2012.090537634409</v>
      </c>
      <c r="N62" s="36">
        <f t="shared" si="62"/>
        <v>2005.7167741935518</v>
      </c>
      <c r="O62" s="36">
        <f t="shared" si="62"/>
        <v>1999.343010752691</v>
      </c>
      <c r="P62" s="36">
        <f t="shared" si="62"/>
        <v>1992.9692473118303</v>
      </c>
      <c r="Q62" s="36">
        <f t="shared" si="62"/>
        <v>1986.5954838709695</v>
      </c>
      <c r="R62" s="36">
        <f t="shared" si="62"/>
        <v>1980.2217204301087</v>
      </c>
      <c r="S62" s="36">
        <f t="shared" si="62"/>
        <v>1973.8479569892479</v>
      </c>
      <c r="T62" s="37">
        <f t="shared" si="62"/>
        <v>1967.4741935483871</v>
      </c>
    </row>
    <row r="63" spans="1:20" x14ac:dyDescent="0.3">
      <c r="A63" s="9">
        <v>62</v>
      </c>
      <c r="B63" s="4" t="s">
        <v>37</v>
      </c>
      <c r="C63" s="5" t="s">
        <v>39</v>
      </c>
      <c r="D63" s="13">
        <v>28</v>
      </c>
      <c r="E63" s="19" t="s">
        <v>17</v>
      </c>
      <c r="F63" s="21">
        <f>F66+F65+F64</f>
        <v>7945</v>
      </c>
      <c r="G63" s="21">
        <f>G66+G65+G64</f>
        <v>8061</v>
      </c>
      <c r="H63" s="21">
        <f t="shared" ref="H63:T63" si="63">H66+H65+H64</f>
        <v>7252.39</v>
      </c>
      <c r="I63" s="21">
        <f t="shared" si="63"/>
        <v>7188.88</v>
      </c>
      <c r="J63" s="21">
        <f t="shared" si="63"/>
        <v>7125.3700000000008</v>
      </c>
      <c r="K63" s="21">
        <f t="shared" si="63"/>
        <v>7061.8600000000006</v>
      </c>
      <c r="L63" s="21">
        <f t="shared" si="63"/>
        <v>6998.35</v>
      </c>
      <c r="M63" s="21">
        <f t="shared" si="63"/>
        <v>6934.84</v>
      </c>
      <c r="N63" s="21">
        <f t="shared" si="63"/>
        <v>6871.3300000000008</v>
      </c>
      <c r="O63" s="21">
        <f t="shared" si="63"/>
        <v>6807.8200000000006</v>
      </c>
      <c r="P63" s="21">
        <f t="shared" si="63"/>
        <v>6744.31</v>
      </c>
      <c r="Q63" s="21">
        <f t="shared" si="63"/>
        <v>6680.8</v>
      </c>
      <c r="R63" s="21">
        <f t="shared" si="63"/>
        <v>6617.29</v>
      </c>
      <c r="S63" s="21">
        <f t="shared" si="63"/>
        <v>6553.7800000000007</v>
      </c>
      <c r="T63" s="22">
        <f t="shared" si="63"/>
        <v>6490.27</v>
      </c>
    </row>
    <row r="64" spans="1:20" ht="17.25" x14ac:dyDescent="0.3">
      <c r="A64" s="9">
        <v>63</v>
      </c>
      <c r="B64" s="4" t="s">
        <v>37</v>
      </c>
      <c r="C64" s="5" t="s">
        <v>39</v>
      </c>
      <c r="D64" s="13">
        <v>29</v>
      </c>
      <c r="E64" s="19" t="s">
        <v>33</v>
      </c>
      <c r="F64" s="21">
        <f>F45</f>
        <v>6381</v>
      </c>
      <c r="G64" s="21">
        <f>G45</f>
        <v>6471</v>
      </c>
      <c r="H64" s="21">
        <f t="shared" ref="H64:T64" si="64">H45</f>
        <v>5652.39</v>
      </c>
      <c r="I64" s="21">
        <f t="shared" si="64"/>
        <v>5588.88</v>
      </c>
      <c r="J64" s="21">
        <f t="shared" si="64"/>
        <v>5525.3700000000008</v>
      </c>
      <c r="K64" s="21">
        <f t="shared" si="64"/>
        <v>5461.8600000000006</v>
      </c>
      <c r="L64" s="21">
        <f t="shared" si="64"/>
        <v>5398.35</v>
      </c>
      <c r="M64" s="21">
        <f t="shared" si="64"/>
        <v>5334.84</v>
      </c>
      <c r="N64" s="21">
        <f t="shared" si="64"/>
        <v>5271.3300000000008</v>
      </c>
      <c r="O64" s="21">
        <f t="shared" si="64"/>
        <v>5207.8200000000006</v>
      </c>
      <c r="P64" s="21">
        <f t="shared" si="64"/>
        <v>5144.3100000000004</v>
      </c>
      <c r="Q64" s="21">
        <f t="shared" si="64"/>
        <v>5080.8</v>
      </c>
      <c r="R64" s="21">
        <f t="shared" si="64"/>
        <v>5017.29</v>
      </c>
      <c r="S64" s="21">
        <f t="shared" si="64"/>
        <v>4953.7800000000007</v>
      </c>
      <c r="T64" s="22">
        <f t="shared" si="64"/>
        <v>4890.2700000000004</v>
      </c>
    </row>
    <row r="65" spans="1:20" ht="17.25" x14ac:dyDescent="0.3">
      <c r="A65" s="9">
        <v>64</v>
      </c>
      <c r="B65" s="4" t="s">
        <v>37</v>
      </c>
      <c r="C65" s="5" t="s">
        <v>39</v>
      </c>
      <c r="D65" s="13">
        <v>30</v>
      </c>
      <c r="E65" s="19" t="s">
        <v>34</v>
      </c>
      <c r="F65" s="21">
        <f t="shared" ref="F65:T65" si="65">F49</f>
        <v>1564</v>
      </c>
      <c r="G65" s="21">
        <f t="shared" si="65"/>
        <v>1590</v>
      </c>
      <c r="H65" s="21">
        <f t="shared" si="65"/>
        <v>1600</v>
      </c>
      <c r="I65" s="21">
        <f t="shared" si="65"/>
        <v>1600</v>
      </c>
      <c r="J65" s="21">
        <f t="shared" si="65"/>
        <v>1600</v>
      </c>
      <c r="K65" s="21">
        <f t="shared" si="65"/>
        <v>1600</v>
      </c>
      <c r="L65" s="21">
        <f t="shared" si="65"/>
        <v>1600</v>
      </c>
      <c r="M65" s="21">
        <f t="shared" si="65"/>
        <v>1600</v>
      </c>
      <c r="N65" s="21">
        <f t="shared" si="65"/>
        <v>1600</v>
      </c>
      <c r="O65" s="21">
        <f t="shared" si="65"/>
        <v>1600</v>
      </c>
      <c r="P65" s="21">
        <f t="shared" si="65"/>
        <v>1600</v>
      </c>
      <c r="Q65" s="21">
        <f t="shared" si="65"/>
        <v>1600</v>
      </c>
      <c r="R65" s="21">
        <f t="shared" si="65"/>
        <v>1600</v>
      </c>
      <c r="S65" s="21">
        <f t="shared" si="65"/>
        <v>1600</v>
      </c>
      <c r="T65" s="22">
        <f t="shared" si="65"/>
        <v>1600</v>
      </c>
    </row>
    <row r="66" spans="1:20" ht="17.25" x14ac:dyDescent="0.3">
      <c r="A66" s="9">
        <v>65</v>
      </c>
      <c r="B66" s="4" t="s">
        <v>37</v>
      </c>
      <c r="C66" s="5" t="s">
        <v>39</v>
      </c>
      <c r="D66" s="13">
        <v>31</v>
      </c>
      <c r="E66" s="19" t="s">
        <v>35</v>
      </c>
      <c r="F66" s="21">
        <f t="shared" ref="F66:T66" si="66">F53</f>
        <v>0</v>
      </c>
      <c r="G66" s="21">
        <f t="shared" si="66"/>
        <v>0</v>
      </c>
      <c r="H66" s="21">
        <f t="shared" si="66"/>
        <v>0</v>
      </c>
      <c r="I66" s="21">
        <f t="shared" si="66"/>
        <v>0</v>
      </c>
      <c r="J66" s="21">
        <f t="shared" si="66"/>
        <v>0</v>
      </c>
      <c r="K66" s="21">
        <f t="shared" si="66"/>
        <v>0</v>
      </c>
      <c r="L66" s="21">
        <f t="shared" si="66"/>
        <v>0</v>
      </c>
      <c r="M66" s="21">
        <f t="shared" si="66"/>
        <v>0</v>
      </c>
      <c r="N66" s="21">
        <f t="shared" si="66"/>
        <v>0</v>
      </c>
      <c r="O66" s="21">
        <f t="shared" si="66"/>
        <v>0</v>
      </c>
      <c r="P66" s="21">
        <f t="shared" si="66"/>
        <v>0</v>
      </c>
      <c r="Q66" s="21">
        <f t="shared" si="66"/>
        <v>0</v>
      </c>
      <c r="R66" s="21">
        <f t="shared" si="66"/>
        <v>0</v>
      </c>
      <c r="S66" s="21">
        <f t="shared" si="66"/>
        <v>0</v>
      </c>
      <c r="T66" s="22">
        <f t="shared" si="66"/>
        <v>0</v>
      </c>
    </row>
    <row r="67" spans="1:20" x14ac:dyDescent="0.3">
      <c r="A67" s="9">
        <v>66</v>
      </c>
      <c r="B67" s="4" t="s">
        <v>37</v>
      </c>
      <c r="C67" s="5" t="s">
        <v>39</v>
      </c>
      <c r="D67" s="13">
        <v>32</v>
      </c>
      <c r="E67" s="19" t="s">
        <v>18</v>
      </c>
      <c r="F67" s="38">
        <f>(F68-F63)/F68</f>
        <v>0.17075461851581256</v>
      </c>
      <c r="G67" s="38">
        <f>(G68-G63)/G68</f>
        <v>0.2137910855359407</v>
      </c>
      <c r="H67" s="39">
        <v>0.4</v>
      </c>
      <c r="I67" s="76">
        <v>0.4</v>
      </c>
      <c r="J67" s="76">
        <v>0.4</v>
      </c>
      <c r="K67" s="76">
        <v>0.4</v>
      </c>
      <c r="L67" s="76">
        <v>0.4</v>
      </c>
      <c r="M67" s="76">
        <v>0.4</v>
      </c>
      <c r="N67" s="76">
        <v>0.4</v>
      </c>
      <c r="O67" s="76">
        <v>0.4</v>
      </c>
      <c r="P67" s="76">
        <v>0.4</v>
      </c>
      <c r="Q67" s="76">
        <v>0.4</v>
      </c>
      <c r="R67" s="76">
        <v>0.4</v>
      </c>
      <c r="S67" s="76">
        <v>0.4</v>
      </c>
      <c r="T67" s="76">
        <v>0.4</v>
      </c>
    </row>
    <row r="68" spans="1:20" x14ac:dyDescent="0.3">
      <c r="A68" s="9">
        <v>67</v>
      </c>
      <c r="B68" s="4" t="s">
        <v>37</v>
      </c>
      <c r="C68" s="5" t="s">
        <v>39</v>
      </c>
      <c r="D68" s="13">
        <v>33</v>
      </c>
      <c r="E68" s="19" t="s">
        <v>19</v>
      </c>
      <c r="F68" s="41">
        <v>9581</v>
      </c>
      <c r="G68" s="41">
        <v>10253</v>
      </c>
      <c r="H68" s="21">
        <f>H63/(1-H67)</f>
        <v>12087.316666666668</v>
      </c>
      <c r="I68" s="21">
        <f t="shared" ref="I68:T68" si="67">I63/(1-I67)</f>
        <v>11981.466666666667</v>
      </c>
      <c r="J68" s="21">
        <f t="shared" si="67"/>
        <v>11875.616666666669</v>
      </c>
      <c r="K68" s="21">
        <f t="shared" si="67"/>
        <v>11769.766666666668</v>
      </c>
      <c r="L68" s="21">
        <f t="shared" si="67"/>
        <v>11663.916666666668</v>
      </c>
      <c r="M68" s="21">
        <f t="shared" si="67"/>
        <v>11558.066666666668</v>
      </c>
      <c r="N68" s="21">
        <f t="shared" si="67"/>
        <v>11452.216666666669</v>
      </c>
      <c r="O68" s="21">
        <f t="shared" si="67"/>
        <v>11346.366666666669</v>
      </c>
      <c r="P68" s="21">
        <f t="shared" si="67"/>
        <v>11240.516666666668</v>
      </c>
      <c r="Q68" s="21">
        <f t="shared" si="67"/>
        <v>11134.666666666668</v>
      </c>
      <c r="R68" s="21">
        <f t="shared" si="67"/>
        <v>11028.816666666668</v>
      </c>
      <c r="S68" s="21">
        <f t="shared" si="67"/>
        <v>10922.966666666669</v>
      </c>
      <c r="T68" s="22">
        <f t="shared" si="67"/>
        <v>10817.116666666669</v>
      </c>
    </row>
    <row r="69" spans="1:20" ht="18" thickBot="1" x14ac:dyDescent="0.35">
      <c r="A69" s="42">
        <v>68</v>
      </c>
      <c r="B69" s="43" t="s">
        <v>37</v>
      </c>
      <c r="C69" s="44" t="s">
        <v>39</v>
      </c>
      <c r="D69" s="45">
        <v>34</v>
      </c>
      <c r="E69" s="46" t="s">
        <v>36</v>
      </c>
      <c r="F69" s="47">
        <f t="shared" ref="F69:T69" si="68">F68/365</f>
        <v>26.24931506849315</v>
      </c>
      <c r="G69" s="47">
        <f t="shared" si="68"/>
        <v>28.090410958904108</v>
      </c>
      <c r="H69" s="47">
        <f t="shared" si="68"/>
        <v>33.115936073059366</v>
      </c>
      <c r="I69" s="47">
        <f t="shared" si="68"/>
        <v>32.82593607305936</v>
      </c>
      <c r="J69" s="47">
        <f t="shared" si="68"/>
        <v>32.535936073059368</v>
      </c>
      <c r="K69" s="47">
        <f t="shared" si="68"/>
        <v>32.245936073059362</v>
      </c>
      <c r="L69" s="47">
        <f t="shared" si="68"/>
        <v>31.955936073059362</v>
      </c>
      <c r="M69" s="47">
        <f t="shared" si="68"/>
        <v>31.665936073059363</v>
      </c>
      <c r="N69" s="47">
        <f t="shared" si="68"/>
        <v>31.375936073059368</v>
      </c>
      <c r="O69" s="47">
        <f t="shared" si="68"/>
        <v>31.085936073059365</v>
      </c>
      <c r="P69" s="47">
        <f t="shared" si="68"/>
        <v>30.795936073059366</v>
      </c>
      <c r="Q69" s="47">
        <f t="shared" si="68"/>
        <v>30.505936073059363</v>
      </c>
      <c r="R69" s="47">
        <f t="shared" si="68"/>
        <v>30.215936073059364</v>
      </c>
      <c r="S69" s="47">
        <f t="shared" si="68"/>
        <v>29.925936073059368</v>
      </c>
      <c r="T69" s="48">
        <f t="shared" si="68"/>
        <v>29.635936073059366</v>
      </c>
    </row>
    <row r="70" spans="1:20" x14ac:dyDescent="0.3">
      <c r="A70" s="49">
        <v>69</v>
      </c>
      <c r="B70" s="4" t="s">
        <v>37</v>
      </c>
      <c r="C70" s="59" t="s">
        <v>40</v>
      </c>
      <c r="D70" s="4">
        <v>1</v>
      </c>
      <c r="E70" s="6" t="s">
        <v>5</v>
      </c>
      <c r="F70" s="7">
        <v>320</v>
      </c>
      <c r="G70" s="7">
        <v>313</v>
      </c>
      <c r="H70" s="68">
        <f>ROUND(G70*(1+'Rahvaarvu prognoos (Stat)'!F$3),0)</f>
        <v>309</v>
      </c>
      <c r="I70" s="8">
        <f>ROUND(H70*(1+'Rahvaarvu prognoos (Stat)'!G$3),0)</f>
        <v>306</v>
      </c>
      <c r="J70" s="8">
        <f>ROUND(I70*(1+'Rahvaarvu prognoos (Stat)'!H$3),0)</f>
        <v>303</v>
      </c>
      <c r="K70" s="8">
        <f>ROUND(J70*(1+'Rahvaarvu prognoos (Stat)'!I$3),0)</f>
        <v>300</v>
      </c>
      <c r="L70" s="8">
        <f>ROUND(K70*(1+'Rahvaarvu prognoos (Stat)'!J$3),0)</f>
        <v>297</v>
      </c>
      <c r="M70" s="8">
        <f>ROUND(L70*(1+'Rahvaarvu prognoos (Stat)'!K$3),0)</f>
        <v>294</v>
      </c>
      <c r="N70" s="8">
        <f>ROUND(M70*(1+'Rahvaarvu prognoos (Stat)'!L$3),0)</f>
        <v>291</v>
      </c>
      <c r="O70" s="8">
        <f>ROUND(N70*(1+'Rahvaarvu prognoos (Stat)'!M$3),0)</f>
        <v>288</v>
      </c>
      <c r="P70" s="8">
        <f>ROUND(O70*(1+'Rahvaarvu prognoos (Stat)'!N$3),0)</f>
        <v>284</v>
      </c>
      <c r="Q70" s="8">
        <f>ROUND(P70*(1+'Rahvaarvu prognoos (Stat)'!O$3),0)</f>
        <v>280</v>
      </c>
      <c r="R70" s="8">
        <f>ROUND(Q70*(1+'Rahvaarvu prognoos (Stat)'!P$3),0)</f>
        <v>276</v>
      </c>
      <c r="S70" s="8">
        <f>ROUND(R70*(1+'Rahvaarvu prognoos (Stat)'!Q$3),0)</f>
        <v>272</v>
      </c>
      <c r="T70" s="8">
        <f>ROUND(S70*(1+'Rahvaarvu prognoos (Stat)'!R$3),0)</f>
        <v>269</v>
      </c>
    </row>
    <row r="71" spans="1:20" x14ac:dyDescent="0.3">
      <c r="A71" s="10">
        <v>70</v>
      </c>
      <c r="B71" s="4" t="s">
        <v>37</v>
      </c>
      <c r="C71" s="5" t="s">
        <v>40</v>
      </c>
      <c r="D71" s="10">
        <v>2</v>
      </c>
      <c r="E71" s="11" t="s">
        <v>6</v>
      </c>
      <c r="F71" s="12">
        <v>56</v>
      </c>
      <c r="G71" s="12">
        <v>56</v>
      </c>
      <c r="H71" s="69">
        <v>56</v>
      </c>
      <c r="I71" s="69">
        <v>56</v>
      </c>
      <c r="J71" s="69">
        <v>56</v>
      </c>
      <c r="K71" s="69">
        <v>56</v>
      </c>
      <c r="L71" s="69">
        <v>56</v>
      </c>
      <c r="M71" s="69">
        <v>56</v>
      </c>
      <c r="N71" s="69">
        <v>56</v>
      </c>
      <c r="O71" s="69">
        <v>56</v>
      </c>
      <c r="P71" s="69">
        <v>56</v>
      </c>
      <c r="Q71" s="69">
        <v>56</v>
      </c>
      <c r="R71" s="69">
        <v>56</v>
      </c>
      <c r="S71" s="69">
        <v>56</v>
      </c>
      <c r="T71" s="69">
        <v>56</v>
      </c>
    </row>
    <row r="72" spans="1:20" x14ac:dyDescent="0.3">
      <c r="A72" s="9">
        <v>71</v>
      </c>
      <c r="B72" s="4" t="s">
        <v>37</v>
      </c>
      <c r="C72" s="5" t="s">
        <v>40</v>
      </c>
      <c r="D72" s="13">
        <v>3</v>
      </c>
      <c r="E72" s="14" t="s">
        <v>7</v>
      </c>
      <c r="F72" s="15">
        <v>282</v>
      </c>
      <c r="G72" s="15">
        <v>282</v>
      </c>
      <c r="H72" s="15">
        <f>ROUND(H70*G73,0)</f>
        <v>278</v>
      </c>
      <c r="I72" s="70">
        <f t="shared" ref="I72:T72" si="69">ROUND(I70*H73,0)</f>
        <v>275</v>
      </c>
      <c r="J72" s="70">
        <f t="shared" si="69"/>
        <v>272</v>
      </c>
      <c r="K72" s="70">
        <f t="shared" si="69"/>
        <v>269</v>
      </c>
      <c r="L72" s="70">
        <f t="shared" si="69"/>
        <v>266</v>
      </c>
      <c r="M72" s="70">
        <f t="shared" si="69"/>
        <v>263</v>
      </c>
      <c r="N72" s="70">
        <f t="shared" si="69"/>
        <v>260</v>
      </c>
      <c r="O72" s="70">
        <f t="shared" si="69"/>
        <v>257</v>
      </c>
      <c r="P72" s="70">
        <f t="shared" si="69"/>
        <v>253</v>
      </c>
      <c r="Q72" s="70">
        <f t="shared" si="69"/>
        <v>249</v>
      </c>
      <c r="R72" s="70">
        <f t="shared" si="69"/>
        <v>245</v>
      </c>
      <c r="S72" s="70">
        <f t="shared" si="69"/>
        <v>241</v>
      </c>
      <c r="T72" s="70">
        <f t="shared" si="69"/>
        <v>238</v>
      </c>
    </row>
    <row r="73" spans="1:20" x14ac:dyDescent="0.3">
      <c r="A73" s="9">
        <v>72</v>
      </c>
      <c r="B73" s="4" t="s">
        <v>37</v>
      </c>
      <c r="C73" s="5" t="s">
        <v>40</v>
      </c>
      <c r="D73" s="13">
        <v>4</v>
      </c>
      <c r="E73" s="14" t="s">
        <v>8</v>
      </c>
      <c r="F73" s="17">
        <f t="shared" ref="F73:T73" si="70">F72/F70</f>
        <v>0.88124999999999998</v>
      </c>
      <c r="G73" s="17">
        <f t="shared" si="70"/>
        <v>0.90095846645367417</v>
      </c>
      <c r="H73" s="17">
        <f t="shared" si="70"/>
        <v>0.89967637540453071</v>
      </c>
      <c r="I73" s="17">
        <f t="shared" si="70"/>
        <v>0.89869281045751637</v>
      </c>
      <c r="J73" s="17">
        <f t="shared" si="70"/>
        <v>0.89768976897689767</v>
      </c>
      <c r="K73" s="17">
        <f t="shared" si="70"/>
        <v>0.89666666666666661</v>
      </c>
      <c r="L73" s="17">
        <f t="shared" si="70"/>
        <v>0.89562289562289565</v>
      </c>
      <c r="M73" s="17">
        <f t="shared" si="70"/>
        <v>0.89455782312925169</v>
      </c>
      <c r="N73" s="17">
        <f t="shared" si="70"/>
        <v>0.89347079037800692</v>
      </c>
      <c r="O73" s="17">
        <f t="shared" si="70"/>
        <v>0.89236111111111116</v>
      </c>
      <c r="P73" s="17">
        <f t="shared" si="70"/>
        <v>0.89084507042253525</v>
      </c>
      <c r="Q73" s="17">
        <f t="shared" si="70"/>
        <v>0.88928571428571423</v>
      </c>
      <c r="R73" s="17">
        <f t="shared" si="70"/>
        <v>0.8876811594202898</v>
      </c>
      <c r="S73" s="17">
        <f t="shared" si="70"/>
        <v>0.88602941176470584</v>
      </c>
      <c r="T73" s="18">
        <f t="shared" si="70"/>
        <v>0.88475836431226762</v>
      </c>
    </row>
    <row r="74" spans="1:20" x14ac:dyDescent="0.3">
      <c r="A74" s="9">
        <v>73</v>
      </c>
      <c r="B74" s="4" t="s">
        <v>37</v>
      </c>
      <c r="C74" s="5" t="s">
        <v>40</v>
      </c>
      <c r="D74" s="13">
        <v>5</v>
      </c>
      <c r="E74" s="14" t="s">
        <v>94</v>
      </c>
      <c r="F74" s="12">
        <v>18</v>
      </c>
      <c r="G74" s="12">
        <v>18</v>
      </c>
      <c r="H74" s="69">
        <v>18</v>
      </c>
      <c r="I74" s="69">
        <v>18</v>
      </c>
      <c r="J74" s="69">
        <v>18</v>
      </c>
      <c r="K74" s="69">
        <v>18</v>
      </c>
      <c r="L74" s="69">
        <v>18</v>
      </c>
      <c r="M74" s="69">
        <v>18</v>
      </c>
      <c r="N74" s="69">
        <v>18</v>
      </c>
      <c r="O74" s="69">
        <v>18</v>
      </c>
      <c r="P74" s="69">
        <v>18</v>
      </c>
      <c r="Q74" s="69">
        <v>18</v>
      </c>
      <c r="R74" s="69">
        <v>18</v>
      </c>
      <c r="S74" s="69">
        <v>18</v>
      </c>
      <c r="T74" s="69">
        <v>18</v>
      </c>
    </row>
    <row r="75" spans="1:20" x14ac:dyDescent="0.3">
      <c r="A75" s="9">
        <v>74</v>
      </c>
      <c r="B75" s="4" t="s">
        <v>37</v>
      </c>
      <c r="C75" s="5" t="s">
        <v>40</v>
      </c>
      <c r="D75" s="13">
        <v>6</v>
      </c>
      <c r="E75" s="14" t="s">
        <v>9</v>
      </c>
      <c r="F75" s="15">
        <v>240</v>
      </c>
      <c r="G75" s="15">
        <v>240</v>
      </c>
      <c r="H75" s="70">
        <f>ROUND(H70*G76,0)</f>
        <v>237</v>
      </c>
      <c r="I75" s="70">
        <f t="shared" ref="I75:T75" si="71">ROUND(I70*H76,0)</f>
        <v>235</v>
      </c>
      <c r="J75" s="70">
        <f t="shared" si="71"/>
        <v>233</v>
      </c>
      <c r="K75" s="70">
        <f t="shared" si="71"/>
        <v>231</v>
      </c>
      <c r="L75" s="70">
        <f t="shared" si="71"/>
        <v>229</v>
      </c>
      <c r="M75" s="70">
        <f t="shared" si="71"/>
        <v>227</v>
      </c>
      <c r="N75" s="70">
        <f t="shared" si="71"/>
        <v>225</v>
      </c>
      <c r="O75" s="70">
        <f t="shared" si="71"/>
        <v>223</v>
      </c>
      <c r="P75" s="70">
        <f t="shared" si="71"/>
        <v>220</v>
      </c>
      <c r="Q75" s="70">
        <f t="shared" si="71"/>
        <v>217</v>
      </c>
      <c r="R75" s="70">
        <f t="shared" si="71"/>
        <v>214</v>
      </c>
      <c r="S75" s="70">
        <f t="shared" si="71"/>
        <v>211</v>
      </c>
      <c r="T75" s="70">
        <f t="shared" si="71"/>
        <v>209</v>
      </c>
    </row>
    <row r="76" spans="1:20" x14ac:dyDescent="0.3">
      <c r="A76" s="9">
        <v>75</v>
      </c>
      <c r="B76" s="4" t="s">
        <v>37</v>
      </c>
      <c r="C76" s="5" t="s">
        <v>40</v>
      </c>
      <c r="D76" s="13">
        <v>7</v>
      </c>
      <c r="E76" s="14" t="s">
        <v>8</v>
      </c>
      <c r="F76" s="17">
        <f>F75/F70</f>
        <v>0.75</v>
      </c>
      <c r="G76" s="17">
        <f>G75/G70</f>
        <v>0.76677316293929709</v>
      </c>
      <c r="H76" s="17">
        <f t="shared" ref="H76:T76" si="72">H75/H70</f>
        <v>0.76699029126213591</v>
      </c>
      <c r="I76" s="17">
        <f t="shared" si="72"/>
        <v>0.76797385620915037</v>
      </c>
      <c r="J76" s="17">
        <f t="shared" si="72"/>
        <v>0.76897689768976896</v>
      </c>
      <c r="K76" s="17">
        <f t="shared" si="72"/>
        <v>0.77</v>
      </c>
      <c r="L76" s="17">
        <f t="shared" si="72"/>
        <v>0.77104377104377109</v>
      </c>
      <c r="M76" s="17">
        <f t="shared" si="72"/>
        <v>0.77210884353741494</v>
      </c>
      <c r="N76" s="17">
        <f t="shared" si="72"/>
        <v>0.77319587628865982</v>
      </c>
      <c r="O76" s="17">
        <f t="shared" si="72"/>
        <v>0.77430555555555558</v>
      </c>
      <c r="P76" s="17">
        <f t="shared" si="72"/>
        <v>0.77464788732394363</v>
      </c>
      <c r="Q76" s="17">
        <f t="shared" si="72"/>
        <v>0.77500000000000002</v>
      </c>
      <c r="R76" s="17">
        <f t="shared" si="72"/>
        <v>0.77536231884057971</v>
      </c>
      <c r="S76" s="17">
        <f t="shared" si="72"/>
        <v>0.77573529411764708</v>
      </c>
      <c r="T76" s="18">
        <f t="shared" si="72"/>
        <v>0.77695167286245348</v>
      </c>
    </row>
    <row r="77" spans="1:20" ht="17.25" x14ac:dyDescent="0.3">
      <c r="A77" s="9">
        <v>76</v>
      </c>
      <c r="B77" s="4" t="s">
        <v>37</v>
      </c>
      <c r="C77" s="5" t="s">
        <v>40</v>
      </c>
      <c r="D77" s="13">
        <v>8</v>
      </c>
      <c r="E77" s="19" t="s">
        <v>23</v>
      </c>
      <c r="F77" s="20">
        <v>6776</v>
      </c>
      <c r="G77" s="20">
        <v>6932</v>
      </c>
      <c r="H77" s="21">
        <f>H93*H72*365/1000</f>
        <v>6798.49</v>
      </c>
      <c r="I77" s="21">
        <f t="shared" ref="I77:T77" si="73">I93*I72*365/1000</f>
        <v>6725.125</v>
      </c>
      <c r="J77" s="21">
        <f t="shared" si="73"/>
        <v>6651.76</v>
      </c>
      <c r="K77" s="21">
        <f t="shared" si="73"/>
        <v>6578.3950000000004</v>
      </c>
      <c r="L77" s="21">
        <f t="shared" si="73"/>
        <v>6505.03</v>
      </c>
      <c r="M77" s="21">
        <f t="shared" si="73"/>
        <v>6431.665</v>
      </c>
      <c r="N77" s="21">
        <f t="shared" si="73"/>
        <v>6358.3</v>
      </c>
      <c r="O77" s="21">
        <f t="shared" si="73"/>
        <v>6284.9350000000004</v>
      </c>
      <c r="P77" s="21">
        <f t="shared" si="73"/>
        <v>6187.1149999999998</v>
      </c>
      <c r="Q77" s="21">
        <f t="shared" si="73"/>
        <v>6089.2950000000001</v>
      </c>
      <c r="R77" s="21">
        <f t="shared" si="73"/>
        <v>5991.4750000000004</v>
      </c>
      <c r="S77" s="21">
        <f t="shared" si="73"/>
        <v>5893.6549999999997</v>
      </c>
      <c r="T77" s="22">
        <f t="shared" si="73"/>
        <v>5820.29</v>
      </c>
    </row>
    <row r="78" spans="1:20" x14ac:dyDescent="0.3">
      <c r="A78" s="9">
        <v>77</v>
      </c>
      <c r="B78" s="4" t="s">
        <v>37</v>
      </c>
      <c r="C78" s="5" t="s">
        <v>40</v>
      </c>
      <c r="D78" s="13">
        <v>9</v>
      </c>
      <c r="E78" s="19" t="s">
        <v>10</v>
      </c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4"/>
    </row>
    <row r="79" spans="1:20" ht="17.25" x14ac:dyDescent="0.3">
      <c r="A79" s="9">
        <v>78</v>
      </c>
      <c r="B79" s="4" t="s">
        <v>37</v>
      </c>
      <c r="C79" s="5" t="s">
        <v>40</v>
      </c>
      <c r="D79" s="13">
        <v>10</v>
      </c>
      <c r="E79" s="19" t="s">
        <v>24</v>
      </c>
      <c r="F79" s="20">
        <v>3867</v>
      </c>
      <c r="G79" s="20">
        <v>3978</v>
      </c>
      <c r="H79" s="21">
        <f>(H93*365/1000)*H75*0.8</f>
        <v>4636.6680000000006</v>
      </c>
      <c r="I79" s="21">
        <f t="shared" ref="I79:T79" si="74">(I93*365/1000)*I75*0.8</f>
        <v>4597.54</v>
      </c>
      <c r="J79" s="21">
        <f t="shared" si="74"/>
        <v>4558.4119999999994</v>
      </c>
      <c r="K79" s="21">
        <f t="shared" si="74"/>
        <v>4519.2839999999997</v>
      </c>
      <c r="L79" s="21">
        <f t="shared" si="74"/>
        <v>4480.1559999999999</v>
      </c>
      <c r="M79" s="21">
        <f t="shared" si="74"/>
        <v>4441.0280000000002</v>
      </c>
      <c r="N79" s="21">
        <f t="shared" si="74"/>
        <v>4401.9000000000005</v>
      </c>
      <c r="O79" s="21">
        <f t="shared" si="74"/>
        <v>4362.7719999999999</v>
      </c>
      <c r="P79" s="21">
        <f t="shared" si="74"/>
        <v>4304.08</v>
      </c>
      <c r="Q79" s="21">
        <f t="shared" si="74"/>
        <v>4245.3879999999999</v>
      </c>
      <c r="R79" s="21">
        <f t="shared" si="74"/>
        <v>4186.6959999999999</v>
      </c>
      <c r="S79" s="21">
        <f t="shared" si="74"/>
        <v>4128.0039999999999</v>
      </c>
      <c r="T79" s="21">
        <f t="shared" si="74"/>
        <v>4088.8759999999997</v>
      </c>
    </row>
    <row r="80" spans="1:20" x14ac:dyDescent="0.3">
      <c r="A80" s="9">
        <v>79</v>
      </c>
      <c r="B80" s="4" t="s">
        <v>37</v>
      </c>
      <c r="C80" s="5" t="s">
        <v>40</v>
      </c>
      <c r="D80" s="13">
        <v>11</v>
      </c>
      <c r="E80" s="19" t="s">
        <v>11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6"/>
    </row>
    <row r="81" spans="1:20" ht="17.25" x14ac:dyDescent="0.3">
      <c r="A81" s="9">
        <v>80</v>
      </c>
      <c r="B81" s="4" t="s">
        <v>37</v>
      </c>
      <c r="C81" s="5" t="s">
        <v>40</v>
      </c>
      <c r="D81" s="13">
        <v>12</v>
      </c>
      <c r="E81" s="19" t="s">
        <v>25</v>
      </c>
      <c r="F81" s="20">
        <v>3523</v>
      </c>
      <c r="G81" s="20">
        <v>3382</v>
      </c>
      <c r="H81" s="20">
        <v>3500</v>
      </c>
      <c r="I81" s="71">
        <v>3500</v>
      </c>
      <c r="J81" s="71">
        <v>3500</v>
      </c>
      <c r="K81" s="71">
        <v>3500</v>
      </c>
      <c r="L81" s="71">
        <v>3500</v>
      </c>
      <c r="M81" s="71">
        <v>3500</v>
      </c>
      <c r="N81" s="71">
        <v>3500</v>
      </c>
      <c r="O81" s="71">
        <v>3500</v>
      </c>
      <c r="P81" s="71">
        <v>3500</v>
      </c>
      <c r="Q81" s="71">
        <v>3500</v>
      </c>
      <c r="R81" s="71">
        <v>3500</v>
      </c>
      <c r="S81" s="71">
        <v>3500</v>
      </c>
      <c r="T81" s="71">
        <v>3500</v>
      </c>
    </row>
    <row r="82" spans="1:20" x14ac:dyDescent="0.3">
      <c r="A82" s="9">
        <v>81</v>
      </c>
      <c r="B82" s="4" t="s">
        <v>37</v>
      </c>
      <c r="C82" s="5" t="s">
        <v>40</v>
      </c>
      <c r="D82" s="13">
        <v>13</v>
      </c>
      <c r="E82" s="19" t="s">
        <v>10</v>
      </c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6"/>
    </row>
    <row r="83" spans="1:20" ht="17.25" x14ac:dyDescent="0.3">
      <c r="A83" s="9">
        <v>82</v>
      </c>
      <c r="B83" s="4" t="s">
        <v>37</v>
      </c>
      <c r="C83" s="5" t="s">
        <v>40</v>
      </c>
      <c r="D83" s="13">
        <v>14</v>
      </c>
      <c r="E83" s="19" t="s">
        <v>26</v>
      </c>
      <c r="F83" s="20">
        <v>2142</v>
      </c>
      <c r="G83" s="20">
        <v>2088</v>
      </c>
      <c r="H83" s="20">
        <v>1900</v>
      </c>
      <c r="I83" s="71">
        <v>1900</v>
      </c>
      <c r="J83" s="71">
        <v>1900</v>
      </c>
      <c r="K83" s="71">
        <v>1900</v>
      </c>
      <c r="L83" s="71">
        <v>1900</v>
      </c>
      <c r="M83" s="71">
        <v>1900</v>
      </c>
      <c r="N83" s="71">
        <v>1900</v>
      </c>
      <c r="O83" s="71">
        <v>1900</v>
      </c>
      <c r="P83" s="71">
        <v>1900</v>
      </c>
      <c r="Q83" s="71">
        <v>1900</v>
      </c>
      <c r="R83" s="71">
        <v>1900</v>
      </c>
      <c r="S83" s="71">
        <v>1900</v>
      </c>
      <c r="T83" s="71">
        <v>1900</v>
      </c>
    </row>
    <row r="84" spans="1:20" x14ac:dyDescent="0.3">
      <c r="A84" s="9">
        <v>83</v>
      </c>
      <c r="B84" s="4" t="s">
        <v>37</v>
      </c>
      <c r="C84" s="5" t="s">
        <v>40</v>
      </c>
      <c r="D84" s="13">
        <v>15</v>
      </c>
      <c r="E84" s="19" t="s">
        <v>12</v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9"/>
    </row>
    <row r="85" spans="1:20" ht="17.25" x14ac:dyDescent="0.3">
      <c r="A85" s="9">
        <v>84</v>
      </c>
      <c r="B85" s="4" t="s">
        <v>37</v>
      </c>
      <c r="C85" s="5" t="s">
        <v>40</v>
      </c>
      <c r="D85" s="13">
        <v>16</v>
      </c>
      <c r="E85" s="19" t="s">
        <v>27</v>
      </c>
      <c r="F85" s="20">
        <v>3206</v>
      </c>
      <c r="G85" s="20">
        <v>2483</v>
      </c>
      <c r="H85" s="20">
        <v>3000</v>
      </c>
      <c r="I85" s="71">
        <v>3000</v>
      </c>
      <c r="J85" s="71">
        <v>3000</v>
      </c>
      <c r="K85" s="71">
        <v>3000</v>
      </c>
      <c r="L85" s="71">
        <v>3000</v>
      </c>
      <c r="M85" s="71">
        <v>3000</v>
      </c>
      <c r="N85" s="71">
        <v>3000</v>
      </c>
      <c r="O85" s="71">
        <v>3000</v>
      </c>
      <c r="P85" s="71">
        <v>3000</v>
      </c>
      <c r="Q85" s="71">
        <v>3000</v>
      </c>
      <c r="R85" s="71">
        <v>3000</v>
      </c>
      <c r="S85" s="71">
        <v>3000</v>
      </c>
      <c r="T85" s="71">
        <v>3000</v>
      </c>
    </row>
    <row r="86" spans="1:20" x14ac:dyDescent="0.3">
      <c r="A86" s="9">
        <v>85</v>
      </c>
      <c r="B86" s="4" t="s">
        <v>37</v>
      </c>
      <c r="C86" s="5" t="s">
        <v>40</v>
      </c>
      <c r="D86" s="13">
        <v>17</v>
      </c>
      <c r="E86" s="19" t="s">
        <v>10</v>
      </c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6"/>
    </row>
    <row r="87" spans="1:20" ht="17.25" x14ac:dyDescent="0.3">
      <c r="A87" s="9">
        <v>86</v>
      </c>
      <c r="B87" s="4" t="s">
        <v>37</v>
      </c>
      <c r="C87" s="5" t="s">
        <v>40</v>
      </c>
      <c r="D87" s="13">
        <v>18</v>
      </c>
      <c r="E87" s="19" t="s">
        <v>28</v>
      </c>
      <c r="F87" s="20">
        <v>0</v>
      </c>
      <c r="G87" s="20">
        <v>0</v>
      </c>
      <c r="H87" s="20">
        <v>0</v>
      </c>
      <c r="I87" s="71">
        <v>0</v>
      </c>
      <c r="J87" s="71">
        <v>0</v>
      </c>
      <c r="K87" s="71">
        <v>0</v>
      </c>
      <c r="L87" s="71">
        <v>0</v>
      </c>
      <c r="M87" s="71">
        <v>0</v>
      </c>
      <c r="N87" s="71">
        <v>0</v>
      </c>
      <c r="O87" s="71">
        <v>0</v>
      </c>
      <c r="P87" s="71">
        <v>0</v>
      </c>
      <c r="Q87" s="71">
        <v>0</v>
      </c>
      <c r="R87" s="71">
        <v>0</v>
      </c>
      <c r="S87" s="71">
        <v>0</v>
      </c>
      <c r="T87" s="71">
        <v>0</v>
      </c>
    </row>
    <row r="88" spans="1:20" x14ac:dyDescent="0.3">
      <c r="A88" s="9">
        <v>87</v>
      </c>
      <c r="B88" s="4" t="s">
        <v>37</v>
      </c>
      <c r="C88" s="5" t="s">
        <v>40</v>
      </c>
      <c r="D88" s="13">
        <v>19</v>
      </c>
      <c r="E88" s="19" t="s">
        <v>12</v>
      </c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6"/>
    </row>
    <row r="89" spans="1:20" ht="17.25" x14ac:dyDescent="0.3">
      <c r="A89" s="9">
        <v>88</v>
      </c>
      <c r="B89" s="4" t="s">
        <v>37</v>
      </c>
      <c r="C89" s="5" t="s">
        <v>40</v>
      </c>
      <c r="D89" s="13">
        <v>20</v>
      </c>
      <c r="E89" s="19" t="s">
        <v>29</v>
      </c>
      <c r="F89" s="30">
        <v>22564</v>
      </c>
      <c r="G89" s="30">
        <v>13695</v>
      </c>
      <c r="H89" s="21">
        <f>(H90+H91)/(1-H95)</f>
        <v>15658.223529411765</v>
      </c>
      <c r="I89" s="21">
        <f t="shared" ref="I89" si="75">(I90+I91)/(1-I95)</f>
        <v>15571.911764705883</v>
      </c>
      <c r="J89" s="21">
        <f t="shared" ref="J89" si="76">(J90+J91)/(1-J95)</f>
        <v>15485.6</v>
      </c>
      <c r="K89" s="21">
        <f t="shared" ref="K89" si="77">(K90+K91)/(1-K95)</f>
        <v>15399.288235294118</v>
      </c>
      <c r="L89" s="21">
        <f t="shared" ref="L89" si="78">(L90+L91)/(1-L95)</f>
        <v>15312.976470588233</v>
      </c>
      <c r="M89" s="21">
        <f t="shared" ref="M89" si="79">(M90+M91)/(1-M95)</f>
        <v>15226.664705882355</v>
      </c>
      <c r="N89" s="21">
        <f t="shared" ref="N89" si="80">(N90+N91)/(1-N95)</f>
        <v>15140.35294117647</v>
      </c>
      <c r="O89" s="21">
        <f t="shared" ref="O89" si="81">(O90+O91)/(1-O95)</f>
        <v>15054.04117647059</v>
      </c>
      <c r="P89" s="21">
        <f t="shared" ref="P89" si="82">(P90+P91)/(1-P95)</f>
        <v>14938.958823529412</v>
      </c>
      <c r="Q89" s="21">
        <f t="shared" ref="Q89" si="83">(Q90+Q91)/(1-Q95)</f>
        <v>14823.876470588235</v>
      </c>
      <c r="R89" s="21">
        <f t="shared" ref="R89" si="84">(R90+R91)/(1-R95)</f>
        <v>14708.794117647059</v>
      </c>
      <c r="S89" s="21">
        <f t="shared" ref="S89" si="85">(S90+S91)/(1-S95)</f>
        <v>14593.711764705882</v>
      </c>
      <c r="T89" s="21">
        <f t="shared" ref="T89" si="86">(T90+T91)/(1-T95)</f>
        <v>14507.400000000001</v>
      </c>
    </row>
    <row r="90" spans="1:20" x14ac:dyDescent="0.3">
      <c r="A90" s="9">
        <v>89</v>
      </c>
      <c r="B90" s="4" t="s">
        <v>37</v>
      </c>
      <c r="C90" s="5" t="s">
        <v>40</v>
      </c>
      <c r="D90" s="13">
        <v>21</v>
      </c>
      <c r="E90" s="19" t="s">
        <v>13</v>
      </c>
      <c r="F90" s="30">
        <v>196</v>
      </c>
      <c r="G90" s="30">
        <v>11</v>
      </c>
      <c r="H90" s="30">
        <v>11</v>
      </c>
      <c r="I90" s="74">
        <v>11</v>
      </c>
      <c r="J90" s="74">
        <v>11</v>
      </c>
      <c r="K90" s="74">
        <v>11</v>
      </c>
      <c r="L90" s="74">
        <v>11</v>
      </c>
      <c r="M90" s="74">
        <v>11</v>
      </c>
      <c r="N90" s="74">
        <v>11</v>
      </c>
      <c r="O90" s="74">
        <v>11</v>
      </c>
      <c r="P90" s="74">
        <v>11</v>
      </c>
      <c r="Q90" s="74">
        <v>11</v>
      </c>
      <c r="R90" s="74">
        <v>11</v>
      </c>
      <c r="S90" s="74">
        <v>11</v>
      </c>
      <c r="T90" s="74">
        <v>11</v>
      </c>
    </row>
    <row r="91" spans="1:20" ht="17.25" x14ac:dyDescent="0.3">
      <c r="A91" s="9">
        <v>90</v>
      </c>
      <c r="B91" s="4" t="s">
        <v>37</v>
      </c>
      <c r="C91" s="5" t="s">
        <v>40</v>
      </c>
      <c r="D91" s="13">
        <v>22</v>
      </c>
      <c r="E91" s="19" t="s">
        <v>30</v>
      </c>
      <c r="F91" s="32">
        <f>F77+F81+F85</f>
        <v>13505</v>
      </c>
      <c r="G91" s="32">
        <f>G77+G81+G85</f>
        <v>12797</v>
      </c>
      <c r="H91" s="21">
        <f t="shared" ref="H91:T91" si="87">H77+H81+H85</f>
        <v>13298.49</v>
      </c>
      <c r="I91" s="21">
        <f t="shared" si="87"/>
        <v>13225.125</v>
      </c>
      <c r="J91" s="21">
        <f t="shared" si="87"/>
        <v>13151.76</v>
      </c>
      <c r="K91" s="21">
        <f t="shared" si="87"/>
        <v>13078.395</v>
      </c>
      <c r="L91" s="21">
        <f t="shared" si="87"/>
        <v>13005.029999999999</v>
      </c>
      <c r="M91" s="21">
        <f t="shared" si="87"/>
        <v>12931.665000000001</v>
      </c>
      <c r="N91" s="21">
        <f t="shared" si="87"/>
        <v>12858.3</v>
      </c>
      <c r="O91" s="21">
        <f t="shared" si="87"/>
        <v>12784.935000000001</v>
      </c>
      <c r="P91" s="21">
        <f t="shared" si="87"/>
        <v>12687.115</v>
      </c>
      <c r="Q91" s="21">
        <f t="shared" si="87"/>
        <v>12589.295</v>
      </c>
      <c r="R91" s="21">
        <f t="shared" si="87"/>
        <v>12491.475</v>
      </c>
      <c r="S91" s="21">
        <f t="shared" si="87"/>
        <v>12393.654999999999</v>
      </c>
      <c r="T91" s="22">
        <f t="shared" si="87"/>
        <v>12320.29</v>
      </c>
    </row>
    <row r="92" spans="1:20" ht="17.25" x14ac:dyDescent="0.3">
      <c r="A92" s="9">
        <v>91</v>
      </c>
      <c r="B92" s="4" t="s">
        <v>37</v>
      </c>
      <c r="C92" s="5" t="s">
        <v>40</v>
      </c>
      <c r="D92" s="13">
        <v>23</v>
      </c>
      <c r="E92" s="19" t="s">
        <v>31</v>
      </c>
      <c r="F92" s="32">
        <f>F91/365</f>
        <v>37</v>
      </c>
      <c r="G92" s="32">
        <f>G91/365</f>
        <v>35.060273972602737</v>
      </c>
      <c r="H92" s="21">
        <f t="shared" ref="H92:T92" si="88">H91/365</f>
        <v>36.434219178082188</v>
      </c>
      <c r="I92" s="21">
        <f t="shared" si="88"/>
        <v>36.233219178082194</v>
      </c>
      <c r="J92" s="21">
        <f t="shared" si="88"/>
        <v>36.032219178082194</v>
      </c>
      <c r="K92" s="21">
        <f t="shared" si="88"/>
        <v>35.831219178082193</v>
      </c>
      <c r="L92" s="21">
        <f t="shared" si="88"/>
        <v>35.630219178082186</v>
      </c>
      <c r="M92" s="21">
        <f t="shared" si="88"/>
        <v>35.429219178082192</v>
      </c>
      <c r="N92" s="21">
        <f t="shared" si="88"/>
        <v>35.228219178082192</v>
      </c>
      <c r="O92" s="21">
        <f t="shared" si="88"/>
        <v>35.027219178082198</v>
      </c>
      <c r="P92" s="21">
        <f t="shared" si="88"/>
        <v>34.759219178082191</v>
      </c>
      <c r="Q92" s="21">
        <f t="shared" si="88"/>
        <v>34.49121917808219</v>
      </c>
      <c r="R92" s="21">
        <f t="shared" si="88"/>
        <v>34.223219178082189</v>
      </c>
      <c r="S92" s="21">
        <f t="shared" si="88"/>
        <v>33.955219178082189</v>
      </c>
      <c r="T92" s="22">
        <f t="shared" si="88"/>
        <v>33.754219178082195</v>
      </c>
    </row>
    <row r="93" spans="1:20" x14ac:dyDescent="0.3">
      <c r="A93" s="9">
        <v>92</v>
      </c>
      <c r="B93" s="4" t="s">
        <v>37</v>
      </c>
      <c r="C93" s="5" t="s">
        <v>40</v>
      </c>
      <c r="D93" s="13">
        <v>24</v>
      </c>
      <c r="E93" s="19" t="s">
        <v>14</v>
      </c>
      <c r="F93" s="33">
        <f>(F77)/F72*1000/365</f>
        <v>65.831147381715724</v>
      </c>
      <c r="G93" s="33">
        <f>(G77)/G72*1000/365</f>
        <v>67.346740503254637</v>
      </c>
      <c r="H93" s="20">
        <v>67</v>
      </c>
      <c r="I93" s="71">
        <v>67</v>
      </c>
      <c r="J93" s="71">
        <v>67</v>
      </c>
      <c r="K93" s="71">
        <v>67</v>
      </c>
      <c r="L93" s="71">
        <v>67</v>
      </c>
      <c r="M93" s="71">
        <v>67</v>
      </c>
      <c r="N93" s="71">
        <v>67</v>
      </c>
      <c r="O93" s="71">
        <v>67</v>
      </c>
      <c r="P93" s="71">
        <v>67</v>
      </c>
      <c r="Q93" s="71">
        <v>67</v>
      </c>
      <c r="R93" s="71">
        <v>67</v>
      </c>
      <c r="S93" s="71">
        <v>67</v>
      </c>
      <c r="T93" s="71">
        <v>67</v>
      </c>
    </row>
    <row r="94" spans="1:20" x14ac:dyDescent="0.3">
      <c r="A94" s="9">
        <v>93</v>
      </c>
      <c r="B94" s="4" t="s">
        <v>37</v>
      </c>
      <c r="C94" s="5" t="s">
        <v>40</v>
      </c>
      <c r="D94" s="13">
        <v>25</v>
      </c>
      <c r="E94" s="19" t="s">
        <v>15</v>
      </c>
      <c r="F94" s="25"/>
      <c r="G94" s="25"/>
      <c r="H94" s="25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</row>
    <row r="95" spans="1:20" x14ac:dyDescent="0.3">
      <c r="A95" s="9">
        <v>94</v>
      </c>
      <c r="B95" s="4" t="s">
        <v>37</v>
      </c>
      <c r="C95" s="5" t="s">
        <v>40</v>
      </c>
      <c r="D95" s="13">
        <v>26</v>
      </c>
      <c r="E95" s="19" t="s">
        <v>16</v>
      </c>
      <c r="F95" s="34">
        <f>(F89-F91-F90)/F89</f>
        <v>0.39279383088104947</v>
      </c>
      <c r="G95" s="34">
        <f>(G89-G91-G90)/G89</f>
        <v>6.4768163563344291E-2</v>
      </c>
      <c r="H95" s="35">
        <v>0.15</v>
      </c>
      <c r="I95" s="75">
        <v>0.15</v>
      </c>
      <c r="J95" s="75">
        <v>0.15</v>
      </c>
      <c r="K95" s="75">
        <v>0.15</v>
      </c>
      <c r="L95" s="75">
        <v>0.15</v>
      </c>
      <c r="M95" s="75">
        <v>0.15</v>
      </c>
      <c r="N95" s="75">
        <v>0.15</v>
      </c>
      <c r="O95" s="75">
        <v>0.15</v>
      </c>
      <c r="P95" s="75">
        <v>0.15</v>
      </c>
      <c r="Q95" s="75">
        <v>0.15</v>
      </c>
      <c r="R95" s="75">
        <v>0.15</v>
      </c>
      <c r="S95" s="75">
        <v>0.15</v>
      </c>
      <c r="T95" s="75">
        <v>0.15</v>
      </c>
    </row>
    <row r="96" spans="1:20" ht="17.25" x14ac:dyDescent="0.3">
      <c r="A96" s="9">
        <v>95</v>
      </c>
      <c r="B96" s="4" t="s">
        <v>37</v>
      </c>
      <c r="C96" s="5" t="s">
        <v>40</v>
      </c>
      <c r="D96" s="13">
        <v>27</v>
      </c>
      <c r="E96" s="19" t="s">
        <v>32</v>
      </c>
      <c r="F96" s="36">
        <f t="shared" ref="F96:T96" si="89">F89-F90-F91</f>
        <v>8863</v>
      </c>
      <c r="G96" s="36">
        <f t="shared" si="89"/>
        <v>887</v>
      </c>
      <c r="H96" s="36">
        <f t="shared" si="89"/>
        <v>2348.7335294117656</v>
      </c>
      <c r="I96" s="36">
        <f t="shared" si="89"/>
        <v>2335.7867647058829</v>
      </c>
      <c r="J96" s="36">
        <f t="shared" si="89"/>
        <v>2322.84</v>
      </c>
      <c r="K96" s="36">
        <f t="shared" si="89"/>
        <v>2309.8932352941174</v>
      </c>
      <c r="L96" s="36">
        <f t="shared" si="89"/>
        <v>2296.9464705882347</v>
      </c>
      <c r="M96" s="36">
        <f t="shared" si="89"/>
        <v>2283.9997058823537</v>
      </c>
      <c r="N96" s="36">
        <f t="shared" si="89"/>
        <v>2271.052941176471</v>
      </c>
      <c r="O96" s="36">
        <f t="shared" si="89"/>
        <v>2258.1061764705883</v>
      </c>
      <c r="P96" s="36">
        <f t="shared" si="89"/>
        <v>2240.8438235294125</v>
      </c>
      <c r="Q96" s="36">
        <f t="shared" si="89"/>
        <v>2223.5814705882349</v>
      </c>
      <c r="R96" s="36">
        <f t="shared" si="89"/>
        <v>2206.3191176470591</v>
      </c>
      <c r="S96" s="36">
        <f t="shared" si="89"/>
        <v>2189.0567647058833</v>
      </c>
      <c r="T96" s="37">
        <f t="shared" si="89"/>
        <v>2176.1100000000006</v>
      </c>
    </row>
    <row r="97" spans="1:20" x14ac:dyDescent="0.3">
      <c r="A97" s="9">
        <v>96</v>
      </c>
      <c r="B97" s="4" t="s">
        <v>37</v>
      </c>
      <c r="C97" s="5" t="s">
        <v>40</v>
      </c>
      <c r="D97" s="13">
        <v>28</v>
      </c>
      <c r="E97" s="19" t="s">
        <v>17</v>
      </c>
      <c r="F97" s="21">
        <f>F100+F99+F98</f>
        <v>6009</v>
      </c>
      <c r="G97" s="21">
        <f>G100+G99+G98</f>
        <v>6066</v>
      </c>
      <c r="H97" s="21">
        <f t="shared" ref="H97:T97" si="90">H100+H99+H98</f>
        <v>6536.6680000000006</v>
      </c>
      <c r="I97" s="21">
        <f t="shared" si="90"/>
        <v>6497.54</v>
      </c>
      <c r="J97" s="21">
        <f t="shared" si="90"/>
        <v>6458.4119999999994</v>
      </c>
      <c r="K97" s="21">
        <f t="shared" si="90"/>
        <v>6419.2839999999997</v>
      </c>
      <c r="L97" s="21">
        <f t="shared" si="90"/>
        <v>6380.1559999999999</v>
      </c>
      <c r="M97" s="21">
        <f t="shared" si="90"/>
        <v>6341.0280000000002</v>
      </c>
      <c r="N97" s="21">
        <f t="shared" si="90"/>
        <v>6301.9000000000005</v>
      </c>
      <c r="O97" s="21">
        <f t="shared" si="90"/>
        <v>6262.7719999999999</v>
      </c>
      <c r="P97" s="21">
        <f t="shared" si="90"/>
        <v>6204.08</v>
      </c>
      <c r="Q97" s="21">
        <f t="shared" si="90"/>
        <v>6145.3879999999999</v>
      </c>
      <c r="R97" s="21">
        <f t="shared" si="90"/>
        <v>6086.6959999999999</v>
      </c>
      <c r="S97" s="21">
        <f t="shared" si="90"/>
        <v>6028.0039999999999</v>
      </c>
      <c r="T97" s="22">
        <f t="shared" si="90"/>
        <v>5988.8760000000002</v>
      </c>
    </row>
    <row r="98" spans="1:20" ht="17.25" x14ac:dyDescent="0.3">
      <c r="A98" s="9">
        <v>97</v>
      </c>
      <c r="B98" s="4" t="s">
        <v>37</v>
      </c>
      <c r="C98" s="5" t="s">
        <v>40</v>
      </c>
      <c r="D98" s="13">
        <v>29</v>
      </c>
      <c r="E98" s="19" t="s">
        <v>33</v>
      </c>
      <c r="F98" s="21">
        <f>F79</f>
        <v>3867</v>
      </c>
      <c r="G98" s="21">
        <f>G79</f>
        <v>3978</v>
      </c>
      <c r="H98" s="21">
        <f t="shared" ref="H98:T98" si="91">H79</f>
        <v>4636.6680000000006</v>
      </c>
      <c r="I98" s="21">
        <f t="shared" si="91"/>
        <v>4597.54</v>
      </c>
      <c r="J98" s="21">
        <f t="shared" si="91"/>
        <v>4558.4119999999994</v>
      </c>
      <c r="K98" s="21">
        <f t="shared" si="91"/>
        <v>4519.2839999999997</v>
      </c>
      <c r="L98" s="21">
        <f t="shared" si="91"/>
        <v>4480.1559999999999</v>
      </c>
      <c r="M98" s="21">
        <f t="shared" si="91"/>
        <v>4441.0280000000002</v>
      </c>
      <c r="N98" s="21">
        <f t="shared" si="91"/>
        <v>4401.9000000000005</v>
      </c>
      <c r="O98" s="21">
        <f t="shared" si="91"/>
        <v>4362.7719999999999</v>
      </c>
      <c r="P98" s="21">
        <f t="shared" si="91"/>
        <v>4304.08</v>
      </c>
      <c r="Q98" s="21">
        <f t="shared" si="91"/>
        <v>4245.3879999999999</v>
      </c>
      <c r="R98" s="21">
        <f t="shared" si="91"/>
        <v>4186.6959999999999</v>
      </c>
      <c r="S98" s="21">
        <f t="shared" si="91"/>
        <v>4128.0039999999999</v>
      </c>
      <c r="T98" s="22">
        <f t="shared" si="91"/>
        <v>4088.8759999999997</v>
      </c>
    </row>
    <row r="99" spans="1:20" ht="17.25" x14ac:dyDescent="0.3">
      <c r="A99" s="9">
        <v>98</v>
      </c>
      <c r="B99" s="4" t="s">
        <v>37</v>
      </c>
      <c r="C99" s="5" t="s">
        <v>40</v>
      </c>
      <c r="D99" s="13">
        <v>30</v>
      </c>
      <c r="E99" s="19" t="s">
        <v>34</v>
      </c>
      <c r="F99" s="21">
        <f t="shared" ref="F99:T99" si="92">F83</f>
        <v>2142</v>
      </c>
      <c r="G99" s="21">
        <f t="shared" si="92"/>
        <v>2088</v>
      </c>
      <c r="H99" s="21">
        <f t="shared" si="92"/>
        <v>1900</v>
      </c>
      <c r="I99" s="21">
        <f t="shared" si="92"/>
        <v>1900</v>
      </c>
      <c r="J99" s="21">
        <f t="shared" si="92"/>
        <v>1900</v>
      </c>
      <c r="K99" s="21">
        <f t="shared" si="92"/>
        <v>1900</v>
      </c>
      <c r="L99" s="21">
        <f t="shared" si="92"/>
        <v>1900</v>
      </c>
      <c r="M99" s="21">
        <f t="shared" si="92"/>
        <v>1900</v>
      </c>
      <c r="N99" s="21">
        <f t="shared" si="92"/>
        <v>1900</v>
      </c>
      <c r="O99" s="21">
        <f t="shared" si="92"/>
        <v>1900</v>
      </c>
      <c r="P99" s="21">
        <f t="shared" si="92"/>
        <v>1900</v>
      </c>
      <c r="Q99" s="21">
        <f t="shared" si="92"/>
        <v>1900</v>
      </c>
      <c r="R99" s="21">
        <f t="shared" si="92"/>
        <v>1900</v>
      </c>
      <c r="S99" s="21">
        <f t="shared" si="92"/>
        <v>1900</v>
      </c>
      <c r="T99" s="22">
        <f t="shared" si="92"/>
        <v>1900</v>
      </c>
    </row>
    <row r="100" spans="1:20" ht="17.25" x14ac:dyDescent="0.3">
      <c r="A100" s="9">
        <v>99</v>
      </c>
      <c r="B100" s="4" t="s">
        <v>37</v>
      </c>
      <c r="C100" s="5" t="s">
        <v>40</v>
      </c>
      <c r="D100" s="13">
        <v>31</v>
      </c>
      <c r="E100" s="19" t="s">
        <v>35</v>
      </c>
      <c r="F100" s="21">
        <f t="shared" ref="F100:T100" si="93">F87</f>
        <v>0</v>
      </c>
      <c r="G100" s="21">
        <f t="shared" si="93"/>
        <v>0</v>
      </c>
      <c r="H100" s="21">
        <f t="shared" si="93"/>
        <v>0</v>
      </c>
      <c r="I100" s="21">
        <f t="shared" si="93"/>
        <v>0</v>
      </c>
      <c r="J100" s="21">
        <f t="shared" si="93"/>
        <v>0</v>
      </c>
      <c r="K100" s="21">
        <f t="shared" si="93"/>
        <v>0</v>
      </c>
      <c r="L100" s="21">
        <f t="shared" si="93"/>
        <v>0</v>
      </c>
      <c r="M100" s="21">
        <f t="shared" si="93"/>
        <v>0</v>
      </c>
      <c r="N100" s="21">
        <f t="shared" si="93"/>
        <v>0</v>
      </c>
      <c r="O100" s="21">
        <f t="shared" si="93"/>
        <v>0</v>
      </c>
      <c r="P100" s="21">
        <f t="shared" si="93"/>
        <v>0</v>
      </c>
      <c r="Q100" s="21">
        <f t="shared" si="93"/>
        <v>0</v>
      </c>
      <c r="R100" s="21">
        <f t="shared" si="93"/>
        <v>0</v>
      </c>
      <c r="S100" s="21">
        <f t="shared" si="93"/>
        <v>0</v>
      </c>
      <c r="T100" s="22">
        <f t="shared" si="93"/>
        <v>0</v>
      </c>
    </row>
    <row r="101" spans="1:20" x14ac:dyDescent="0.3">
      <c r="A101" s="9">
        <v>100</v>
      </c>
      <c r="B101" s="4" t="s">
        <v>37</v>
      </c>
      <c r="C101" s="5" t="s">
        <v>40</v>
      </c>
      <c r="D101" s="13">
        <v>32</v>
      </c>
      <c r="E101" s="19" t="s">
        <v>18</v>
      </c>
      <c r="F101" s="38">
        <f>(F102-F97)/F102</f>
        <v>0.19740884199278749</v>
      </c>
      <c r="G101" s="38">
        <f>(G102-G97)/G102</f>
        <v>0.2106701366297983</v>
      </c>
      <c r="H101" s="39">
        <v>0.2</v>
      </c>
      <c r="I101" s="76">
        <v>0.2</v>
      </c>
      <c r="J101" s="76">
        <v>0.2</v>
      </c>
      <c r="K101" s="76">
        <v>0.2</v>
      </c>
      <c r="L101" s="76">
        <v>0.2</v>
      </c>
      <c r="M101" s="76">
        <v>0.2</v>
      </c>
      <c r="N101" s="76">
        <v>0.2</v>
      </c>
      <c r="O101" s="76">
        <v>0.2</v>
      </c>
      <c r="P101" s="76">
        <v>0.2</v>
      </c>
      <c r="Q101" s="76">
        <v>0.2</v>
      </c>
      <c r="R101" s="76">
        <v>0.2</v>
      </c>
      <c r="S101" s="76">
        <v>0.2</v>
      </c>
      <c r="T101" s="76">
        <v>0.2</v>
      </c>
    </row>
    <row r="102" spans="1:20" x14ac:dyDescent="0.3">
      <c r="A102" s="9">
        <v>101</v>
      </c>
      <c r="B102" s="4" t="s">
        <v>37</v>
      </c>
      <c r="C102" s="5" t="s">
        <v>40</v>
      </c>
      <c r="D102" s="13">
        <v>33</v>
      </c>
      <c r="E102" s="19" t="s">
        <v>19</v>
      </c>
      <c r="F102" s="41">
        <v>7487</v>
      </c>
      <c r="G102" s="41">
        <v>7685</v>
      </c>
      <c r="H102" s="21">
        <f>H97/(1-H101)</f>
        <v>8170.835</v>
      </c>
      <c r="I102" s="21">
        <f t="shared" ref="I102:T102" si="94">I97/(1-I101)</f>
        <v>8121.9249999999993</v>
      </c>
      <c r="J102" s="21">
        <f t="shared" si="94"/>
        <v>8073.0149999999985</v>
      </c>
      <c r="K102" s="21">
        <f t="shared" si="94"/>
        <v>8024.1049999999996</v>
      </c>
      <c r="L102" s="21">
        <f t="shared" si="94"/>
        <v>7975.1949999999997</v>
      </c>
      <c r="M102" s="21">
        <f t="shared" si="94"/>
        <v>7926.2849999999999</v>
      </c>
      <c r="N102" s="21">
        <f t="shared" si="94"/>
        <v>7877.375</v>
      </c>
      <c r="O102" s="21">
        <f t="shared" si="94"/>
        <v>7828.4649999999992</v>
      </c>
      <c r="P102" s="21">
        <f t="shared" si="94"/>
        <v>7755.0999999999995</v>
      </c>
      <c r="Q102" s="21">
        <f t="shared" si="94"/>
        <v>7681.7349999999997</v>
      </c>
      <c r="R102" s="21">
        <f t="shared" si="94"/>
        <v>7608.37</v>
      </c>
      <c r="S102" s="21">
        <f t="shared" si="94"/>
        <v>7535.0049999999992</v>
      </c>
      <c r="T102" s="22">
        <f t="shared" si="94"/>
        <v>7486.0950000000003</v>
      </c>
    </row>
    <row r="103" spans="1:20" ht="18" thickBot="1" x14ac:dyDescent="0.35">
      <c r="A103" s="42">
        <v>102</v>
      </c>
      <c r="B103" s="43" t="s">
        <v>37</v>
      </c>
      <c r="C103" s="44" t="s">
        <v>40</v>
      </c>
      <c r="D103" s="45">
        <v>34</v>
      </c>
      <c r="E103" s="46" t="s">
        <v>36</v>
      </c>
      <c r="F103" s="47">
        <f t="shared" ref="F103:T103" si="95">F102/365</f>
        <v>20.512328767123286</v>
      </c>
      <c r="G103" s="47">
        <f t="shared" si="95"/>
        <v>21.054794520547944</v>
      </c>
      <c r="H103" s="47">
        <f t="shared" si="95"/>
        <v>22.385849315068494</v>
      </c>
      <c r="I103" s="47">
        <f t="shared" si="95"/>
        <v>22.25184931506849</v>
      </c>
      <c r="J103" s="47">
        <f t="shared" si="95"/>
        <v>22.11784931506849</v>
      </c>
      <c r="K103" s="47">
        <f t="shared" si="95"/>
        <v>21.983849315068493</v>
      </c>
      <c r="L103" s="47">
        <f t="shared" si="95"/>
        <v>21.849849315068493</v>
      </c>
      <c r="M103" s="47">
        <f t="shared" si="95"/>
        <v>21.715849315068493</v>
      </c>
      <c r="N103" s="47">
        <f t="shared" si="95"/>
        <v>21.581849315068492</v>
      </c>
      <c r="O103" s="47">
        <f t="shared" si="95"/>
        <v>21.447849315068492</v>
      </c>
      <c r="P103" s="47">
        <f t="shared" si="95"/>
        <v>21.246849315068491</v>
      </c>
      <c r="Q103" s="47">
        <f t="shared" si="95"/>
        <v>21.045849315068491</v>
      </c>
      <c r="R103" s="47">
        <f t="shared" si="95"/>
        <v>20.844849315068494</v>
      </c>
      <c r="S103" s="47">
        <f t="shared" si="95"/>
        <v>20.64384931506849</v>
      </c>
      <c r="T103" s="48">
        <f t="shared" si="95"/>
        <v>20.509849315068493</v>
      </c>
    </row>
    <row r="104" spans="1:20" x14ac:dyDescent="0.3">
      <c r="A104" s="49">
        <v>103</v>
      </c>
      <c r="B104" s="4" t="s">
        <v>37</v>
      </c>
      <c r="C104" s="5" t="s">
        <v>41</v>
      </c>
      <c r="D104" s="4">
        <v>1</v>
      </c>
      <c r="E104" s="6" t="s">
        <v>5</v>
      </c>
      <c r="F104" s="7">
        <v>390</v>
      </c>
      <c r="G104" s="7">
        <v>403</v>
      </c>
      <c r="H104" s="68">
        <f>ROUND(G104*(1+'Rahvaarvu prognoos (Stat)'!F$3),0)</f>
        <v>398</v>
      </c>
      <c r="I104" s="8">
        <f>ROUND(H104*(1+'Rahvaarvu prognoos (Stat)'!G$3),0)</f>
        <v>394</v>
      </c>
      <c r="J104" s="8">
        <f>ROUND(I104*(1+'Rahvaarvu prognoos (Stat)'!H$3),0)</f>
        <v>390</v>
      </c>
      <c r="K104" s="8">
        <f>ROUND(J104*(1+'Rahvaarvu prognoos (Stat)'!I$3),0)</f>
        <v>386</v>
      </c>
      <c r="L104" s="8">
        <f>ROUND(K104*(1+'Rahvaarvu prognoos (Stat)'!J$3),0)</f>
        <v>382</v>
      </c>
      <c r="M104" s="8">
        <f>ROUND(L104*(1+'Rahvaarvu prognoos (Stat)'!K$3),0)</f>
        <v>378</v>
      </c>
      <c r="N104" s="8">
        <f>ROUND(M104*(1+'Rahvaarvu prognoos (Stat)'!L$3),0)</f>
        <v>374</v>
      </c>
      <c r="O104" s="8">
        <f>ROUND(N104*(1+'Rahvaarvu prognoos (Stat)'!M$3),0)</f>
        <v>370</v>
      </c>
      <c r="P104" s="8">
        <f>ROUND(O104*(1+'Rahvaarvu prognoos (Stat)'!N$3),0)</f>
        <v>365</v>
      </c>
      <c r="Q104" s="8">
        <f>ROUND(P104*(1+'Rahvaarvu prognoos (Stat)'!O$3),0)</f>
        <v>360</v>
      </c>
      <c r="R104" s="8">
        <f>ROUND(Q104*(1+'Rahvaarvu prognoos (Stat)'!P$3),0)</f>
        <v>355</v>
      </c>
      <c r="S104" s="8">
        <f>ROUND(R104*(1+'Rahvaarvu prognoos (Stat)'!Q$3),0)</f>
        <v>350</v>
      </c>
      <c r="T104" s="8">
        <f>ROUND(S104*(1+'Rahvaarvu prognoos (Stat)'!R$3),0)</f>
        <v>346</v>
      </c>
    </row>
    <row r="105" spans="1:20" x14ac:dyDescent="0.3">
      <c r="A105" s="10">
        <v>104</v>
      </c>
      <c r="B105" s="4" t="s">
        <v>37</v>
      </c>
      <c r="C105" s="5" t="s">
        <v>41</v>
      </c>
      <c r="D105" s="10">
        <v>2</v>
      </c>
      <c r="E105" s="11" t="s">
        <v>6</v>
      </c>
      <c r="F105" s="12">
        <v>55</v>
      </c>
      <c r="G105" s="12">
        <v>56</v>
      </c>
      <c r="H105" s="69">
        <v>56</v>
      </c>
      <c r="I105" s="69">
        <v>56</v>
      </c>
      <c r="J105" s="69">
        <v>56</v>
      </c>
      <c r="K105" s="69">
        <v>56</v>
      </c>
      <c r="L105" s="69">
        <v>56</v>
      </c>
      <c r="M105" s="69">
        <v>56</v>
      </c>
      <c r="N105" s="69">
        <v>56</v>
      </c>
      <c r="O105" s="69">
        <v>56</v>
      </c>
      <c r="P105" s="69">
        <v>56</v>
      </c>
      <c r="Q105" s="69">
        <v>56</v>
      </c>
      <c r="R105" s="69">
        <v>56</v>
      </c>
      <c r="S105" s="69">
        <v>56</v>
      </c>
      <c r="T105" s="69">
        <v>56</v>
      </c>
    </row>
    <row r="106" spans="1:20" x14ac:dyDescent="0.3">
      <c r="A106" s="9">
        <v>105</v>
      </c>
      <c r="B106" s="4" t="s">
        <v>37</v>
      </c>
      <c r="C106" s="5" t="s">
        <v>41</v>
      </c>
      <c r="D106" s="13">
        <v>3</v>
      </c>
      <c r="E106" s="14" t="s">
        <v>7</v>
      </c>
      <c r="F106" s="15">
        <v>275</v>
      </c>
      <c r="G106" s="15">
        <v>297</v>
      </c>
      <c r="H106" s="70">
        <v>293</v>
      </c>
      <c r="I106" s="70">
        <v>290</v>
      </c>
      <c r="J106" s="70">
        <v>287</v>
      </c>
      <c r="K106" s="70">
        <v>284</v>
      </c>
      <c r="L106" s="70">
        <v>281</v>
      </c>
      <c r="M106" s="70">
        <v>278</v>
      </c>
      <c r="N106" s="70">
        <v>275</v>
      </c>
      <c r="O106" s="70">
        <v>272</v>
      </c>
      <c r="P106" s="70">
        <v>268</v>
      </c>
      <c r="Q106" s="70">
        <v>264</v>
      </c>
      <c r="R106" s="70">
        <v>260</v>
      </c>
      <c r="S106" s="70">
        <v>256</v>
      </c>
      <c r="T106" s="70">
        <v>253</v>
      </c>
    </row>
    <row r="107" spans="1:20" x14ac:dyDescent="0.3">
      <c r="A107" s="9">
        <v>106</v>
      </c>
      <c r="B107" s="4" t="s">
        <v>37</v>
      </c>
      <c r="C107" s="5" t="s">
        <v>41</v>
      </c>
      <c r="D107" s="13">
        <v>4</v>
      </c>
      <c r="E107" s="14" t="s">
        <v>8</v>
      </c>
      <c r="F107" s="17">
        <f t="shared" ref="F107:T107" si="96">F106/F104</f>
        <v>0.70512820512820518</v>
      </c>
      <c r="G107" s="17">
        <f t="shared" si="96"/>
        <v>0.73697270471464016</v>
      </c>
      <c r="H107" s="17">
        <f t="shared" si="96"/>
        <v>0.73618090452261309</v>
      </c>
      <c r="I107" s="17">
        <f t="shared" si="96"/>
        <v>0.73604060913705582</v>
      </c>
      <c r="J107" s="17">
        <f t="shared" si="96"/>
        <v>0.73589743589743595</v>
      </c>
      <c r="K107" s="17">
        <f t="shared" si="96"/>
        <v>0.73575129533678751</v>
      </c>
      <c r="L107" s="17">
        <f t="shared" si="96"/>
        <v>0.73560209424083767</v>
      </c>
      <c r="M107" s="17">
        <f t="shared" si="96"/>
        <v>0.73544973544973546</v>
      </c>
      <c r="N107" s="17">
        <f t="shared" si="96"/>
        <v>0.73529411764705888</v>
      </c>
      <c r="O107" s="17">
        <f t="shared" si="96"/>
        <v>0.73513513513513518</v>
      </c>
      <c r="P107" s="17">
        <f t="shared" si="96"/>
        <v>0.73424657534246573</v>
      </c>
      <c r="Q107" s="17">
        <f t="shared" si="96"/>
        <v>0.73333333333333328</v>
      </c>
      <c r="R107" s="17">
        <f t="shared" si="96"/>
        <v>0.73239436619718312</v>
      </c>
      <c r="S107" s="17">
        <f t="shared" si="96"/>
        <v>0.73142857142857143</v>
      </c>
      <c r="T107" s="18">
        <f t="shared" si="96"/>
        <v>0.73121387283236994</v>
      </c>
    </row>
    <row r="108" spans="1:20" x14ac:dyDescent="0.3">
      <c r="A108" s="9">
        <v>107</v>
      </c>
      <c r="B108" s="4" t="s">
        <v>37</v>
      </c>
      <c r="C108" s="5" t="s">
        <v>41</v>
      </c>
      <c r="D108" s="13">
        <v>5</v>
      </c>
      <c r="E108" s="14" t="s">
        <v>94</v>
      </c>
      <c r="F108" s="12">
        <v>44</v>
      </c>
      <c r="G108" s="12">
        <v>44</v>
      </c>
      <c r="H108" s="69">
        <v>44</v>
      </c>
      <c r="I108" s="69">
        <v>44</v>
      </c>
      <c r="J108" s="69">
        <v>44</v>
      </c>
      <c r="K108" s="69">
        <v>44</v>
      </c>
      <c r="L108" s="69">
        <v>44</v>
      </c>
      <c r="M108" s="69">
        <v>44</v>
      </c>
      <c r="N108" s="69">
        <v>44</v>
      </c>
      <c r="O108" s="69">
        <v>44</v>
      </c>
      <c r="P108" s="69">
        <v>44</v>
      </c>
      <c r="Q108" s="69">
        <v>44</v>
      </c>
      <c r="R108" s="69">
        <v>44</v>
      </c>
      <c r="S108" s="69">
        <v>44</v>
      </c>
      <c r="T108" s="69">
        <v>44</v>
      </c>
    </row>
    <row r="109" spans="1:20" x14ac:dyDescent="0.3">
      <c r="A109" s="9">
        <v>108</v>
      </c>
      <c r="B109" s="4" t="s">
        <v>37</v>
      </c>
      <c r="C109" s="5" t="s">
        <v>41</v>
      </c>
      <c r="D109" s="13">
        <v>6</v>
      </c>
      <c r="E109" s="14" t="s">
        <v>9</v>
      </c>
      <c r="F109" s="15">
        <v>285</v>
      </c>
      <c r="G109" s="15">
        <v>285</v>
      </c>
      <c r="H109" s="70">
        <f>ROUND(H104*G110,0)</f>
        <v>281</v>
      </c>
      <c r="I109" s="70">
        <f t="shared" ref="I109:T109" si="97">ROUND(I104*H110,0)</f>
        <v>278</v>
      </c>
      <c r="J109" s="70">
        <f t="shared" si="97"/>
        <v>275</v>
      </c>
      <c r="K109" s="70">
        <f t="shared" si="97"/>
        <v>272</v>
      </c>
      <c r="L109" s="70">
        <f t="shared" si="97"/>
        <v>269</v>
      </c>
      <c r="M109" s="70">
        <f t="shared" si="97"/>
        <v>266</v>
      </c>
      <c r="N109" s="70">
        <f t="shared" si="97"/>
        <v>263</v>
      </c>
      <c r="O109" s="70">
        <f t="shared" si="97"/>
        <v>260</v>
      </c>
      <c r="P109" s="70">
        <f t="shared" si="97"/>
        <v>256</v>
      </c>
      <c r="Q109" s="70">
        <f t="shared" si="97"/>
        <v>252</v>
      </c>
      <c r="R109" s="70">
        <f t="shared" si="97"/>
        <v>249</v>
      </c>
      <c r="S109" s="70">
        <f t="shared" si="97"/>
        <v>245</v>
      </c>
      <c r="T109" s="70">
        <f t="shared" si="97"/>
        <v>242</v>
      </c>
    </row>
    <row r="110" spans="1:20" x14ac:dyDescent="0.3">
      <c r="A110" s="9">
        <v>109</v>
      </c>
      <c r="B110" s="4" t="s">
        <v>37</v>
      </c>
      <c r="C110" s="5" t="s">
        <v>41</v>
      </c>
      <c r="D110" s="13">
        <v>7</v>
      </c>
      <c r="E110" s="14" t="s">
        <v>8</v>
      </c>
      <c r="F110" s="17">
        <f>F109/F104</f>
        <v>0.73076923076923073</v>
      </c>
      <c r="G110" s="17">
        <f>G109/G104</f>
        <v>0.70719602977667495</v>
      </c>
      <c r="H110" s="17">
        <f t="shared" ref="H110:T110" si="98">H109/H104</f>
        <v>0.70603015075376885</v>
      </c>
      <c r="I110" s="17">
        <f t="shared" si="98"/>
        <v>0.70558375634517767</v>
      </c>
      <c r="J110" s="17">
        <f t="shared" si="98"/>
        <v>0.70512820512820518</v>
      </c>
      <c r="K110" s="17">
        <f t="shared" si="98"/>
        <v>0.70466321243523311</v>
      </c>
      <c r="L110" s="17">
        <f t="shared" si="98"/>
        <v>0.70418848167539272</v>
      </c>
      <c r="M110" s="17">
        <f t="shared" si="98"/>
        <v>0.70370370370370372</v>
      </c>
      <c r="N110" s="17">
        <f t="shared" si="98"/>
        <v>0.70320855614973266</v>
      </c>
      <c r="O110" s="17">
        <f t="shared" si="98"/>
        <v>0.70270270270270274</v>
      </c>
      <c r="P110" s="17">
        <f t="shared" si="98"/>
        <v>0.70136986301369864</v>
      </c>
      <c r="Q110" s="17">
        <f t="shared" si="98"/>
        <v>0.7</v>
      </c>
      <c r="R110" s="17">
        <f t="shared" si="98"/>
        <v>0.70140845070422531</v>
      </c>
      <c r="S110" s="17">
        <f t="shared" si="98"/>
        <v>0.7</v>
      </c>
      <c r="T110" s="18">
        <f t="shared" si="98"/>
        <v>0.69942196531791911</v>
      </c>
    </row>
    <row r="111" spans="1:20" ht="17.25" x14ac:dyDescent="0.3">
      <c r="A111" s="9">
        <v>110</v>
      </c>
      <c r="B111" s="4" t="s">
        <v>37</v>
      </c>
      <c r="C111" s="5" t="s">
        <v>41</v>
      </c>
      <c r="D111" s="13">
        <v>8</v>
      </c>
      <c r="E111" s="19" t="s">
        <v>23</v>
      </c>
      <c r="F111" s="20">
        <v>8869</v>
      </c>
      <c r="G111" s="20">
        <v>8391</v>
      </c>
      <c r="H111" s="21">
        <f>H127*H106*365/1000</f>
        <v>8555.6</v>
      </c>
      <c r="I111" s="21">
        <f t="shared" ref="I111:T111" si="99">I127*I106*365/1000</f>
        <v>8468</v>
      </c>
      <c r="J111" s="21">
        <f t="shared" si="99"/>
        <v>8380.4</v>
      </c>
      <c r="K111" s="21">
        <f t="shared" si="99"/>
        <v>8292.7999999999993</v>
      </c>
      <c r="L111" s="21">
        <f t="shared" si="99"/>
        <v>8205.2000000000007</v>
      </c>
      <c r="M111" s="21">
        <f t="shared" si="99"/>
        <v>8117.6</v>
      </c>
      <c r="N111" s="21">
        <f t="shared" si="99"/>
        <v>8030</v>
      </c>
      <c r="O111" s="21">
        <f t="shared" si="99"/>
        <v>7942.4</v>
      </c>
      <c r="P111" s="21">
        <f t="shared" si="99"/>
        <v>7825.6</v>
      </c>
      <c r="Q111" s="21">
        <f t="shared" si="99"/>
        <v>7708.8</v>
      </c>
      <c r="R111" s="21">
        <f t="shared" si="99"/>
        <v>7592</v>
      </c>
      <c r="S111" s="21">
        <f t="shared" si="99"/>
        <v>7475.2</v>
      </c>
      <c r="T111" s="22">
        <f t="shared" si="99"/>
        <v>7387.6</v>
      </c>
    </row>
    <row r="112" spans="1:20" x14ac:dyDescent="0.3">
      <c r="A112" s="9">
        <v>111</v>
      </c>
      <c r="B112" s="4" t="s">
        <v>37</v>
      </c>
      <c r="C112" s="5" t="s">
        <v>41</v>
      </c>
      <c r="D112" s="13">
        <v>9</v>
      </c>
      <c r="E112" s="19" t="s">
        <v>10</v>
      </c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4"/>
    </row>
    <row r="113" spans="1:20" ht="17.25" x14ac:dyDescent="0.3">
      <c r="A113" s="9">
        <v>112</v>
      </c>
      <c r="B113" s="4" t="s">
        <v>37</v>
      </c>
      <c r="C113" s="5" t="s">
        <v>41</v>
      </c>
      <c r="D113" s="13">
        <v>10</v>
      </c>
      <c r="E113" s="19" t="s">
        <v>24</v>
      </c>
      <c r="F113" s="20">
        <v>8371</v>
      </c>
      <c r="G113" s="20">
        <v>7981</v>
      </c>
      <c r="H113" s="21">
        <f>(H127*365/1000)*H109</f>
        <v>8205.1999999999989</v>
      </c>
      <c r="I113" s="21">
        <f t="shared" ref="I113:T113" si="100">(I127*365/1000)*I109</f>
        <v>8117.5999999999995</v>
      </c>
      <c r="J113" s="21">
        <f t="shared" si="100"/>
        <v>8030</v>
      </c>
      <c r="K113" s="21">
        <f t="shared" si="100"/>
        <v>7942.4</v>
      </c>
      <c r="L113" s="21">
        <f t="shared" si="100"/>
        <v>7854.8</v>
      </c>
      <c r="M113" s="21">
        <f t="shared" si="100"/>
        <v>7767.2</v>
      </c>
      <c r="N113" s="21">
        <f t="shared" si="100"/>
        <v>7679.5999999999995</v>
      </c>
      <c r="O113" s="21">
        <f t="shared" si="100"/>
        <v>7592</v>
      </c>
      <c r="P113" s="21">
        <f t="shared" si="100"/>
        <v>7475.2</v>
      </c>
      <c r="Q113" s="21">
        <f t="shared" si="100"/>
        <v>7358.4</v>
      </c>
      <c r="R113" s="21">
        <f t="shared" si="100"/>
        <v>7270.8</v>
      </c>
      <c r="S113" s="21">
        <f t="shared" si="100"/>
        <v>7154</v>
      </c>
      <c r="T113" s="22">
        <f t="shared" si="100"/>
        <v>7066.4</v>
      </c>
    </row>
    <row r="114" spans="1:20" x14ac:dyDescent="0.3">
      <c r="A114" s="9">
        <v>113</v>
      </c>
      <c r="B114" s="4" t="s">
        <v>37</v>
      </c>
      <c r="C114" s="5" t="s">
        <v>41</v>
      </c>
      <c r="D114" s="13">
        <v>11</v>
      </c>
      <c r="E114" s="19" t="s">
        <v>11</v>
      </c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6"/>
    </row>
    <row r="115" spans="1:20" ht="17.25" x14ac:dyDescent="0.3">
      <c r="A115" s="9">
        <v>114</v>
      </c>
      <c r="B115" s="4" t="s">
        <v>37</v>
      </c>
      <c r="C115" s="5" t="s">
        <v>41</v>
      </c>
      <c r="D115" s="13">
        <v>12</v>
      </c>
      <c r="E115" s="19" t="s">
        <v>25</v>
      </c>
      <c r="F115" s="20">
        <v>1315</v>
      </c>
      <c r="G115" s="20">
        <v>1526</v>
      </c>
      <c r="H115" s="20">
        <v>1500</v>
      </c>
      <c r="I115" s="71">
        <v>1500</v>
      </c>
      <c r="J115" s="71">
        <v>1500</v>
      </c>
      <c r="K115" s="71">
        <v>1500</v>
      </c>
      <c r="L115" s="71">
        <v>1500</v>
      </c>
      <c r="M115" s="71">
        <v>1500</v>
      </c>
      <c r="N115" s="71">
        <v>1500</v>
      </c>
      <c r="O115" s="71">
        <v>1500</v>
      </c>
      <c r="P115" s="71">
        <v>1500</v>
      </c>
      <c r="Q115" s="71">
        <v>1500</v>
      </c>
      <c r="R115" s="71">
        <v>1500</v>
      </c>
      <c r="S115" s="71">
        <v>1500</v>
      </c>
      <c r="T115" s="71">
        <v>1500</v>
      </c>
    </row>
    <row r="116" spans="1:20" x14ac:dyDescent="0.3">
      <c r="A116" s="9">
        <v>115</v>
      </c>
      <c r="B116" s="4" t="s">
        <v>37</v>
      </c>
      <c r="C116" s="5" t="s">
        <v>41</v>
      </c>
      <c r="D116" s="13">
        <v>13</v>
      </c>
      <c r="E116" s="19" t="s">
        <v>10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6"/>
    </row>
    <row r="117" spans="1:20" ht="17.25" x14ac:dyDescent="0.3">
      <c r="A117" s="9">
        <v>116</v>
      </c>
      <c r="B117" s="4" t="s">
        <v>37</v>
      </c>
      <c r="C117" s="5" t="s">
        <v>41</v>
      </c>
      <c r="D117" s="13">
        <v>14</v>
      </c>
      <c r="E117" s="19" t="s">
        <v>26</v>
      </c>
      <c r="F117" s="20">
        <v>1559</v>
      </c>
      <c r="G117" s="20">
        <v>1591</v>
      </c>
      <c r="H117" s="20">
        <v>1600</v>
      </c>
      <c r="I117" s="71">
        <v>1600</v>
      </c>
      <c r="J117" s="71">
        <v>1600</v>
      </c>
      <c r="K117" s="71">
        <v>1600</v>
      </c>
      <c r="L117" s="71">
        <v>1600</v>
      </c>
      <c r="M117" s="71">
        <v>1600</v>
      </c>
      <c r="N117" s="71">
        <v>1600</v>
      </c>
      <c r="O117" s="71">
        <v>1600</v>
      </c>
      <c r="P117" s="71">
        <v>1600</v>
      </c>
      <c r="Q117" s="71">
        <v>1600</v>
      </c>
      <c r="R117" s="71">
        <v>1600</v>
      </c>
      <c r="S117" s="71">
        <v>1600</v>
      </c>
      <c r="T117" s="71">
        <v>1600</v>
      </c>
    </row>
    <row r="118" spans="1:20" x14ac:dyDescent="0.3">
      <c r="A118" s="9">
        <v>117</v>
      </c>
      <c r="B118" s="4" t="s">
        <v>37</v>
      </c>
      <c r="C118" s="5" t="s">
        <v>41</v>
      </c>
      <c r="D118" s="13">
        <v>15</v>
      </c>
      <c r="E118" s="19" t="s">
        <v>12</v>
      </c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9"/>
    </row>
    <row r="119" spans="1:20" ht="17.25" x14ac:dyDescent="0.3">
      <c r="A119" s="9">
        <v>118</v>
      </c>
      <c r="B119" s="4" t="s">
        <v>37</v>
      </c>
      <c r="C119" s="5" t="s">
        <v>41</v>
      </c>
      <c r="D119" s="13">
        <v>16</v>
      </c>
      <c r="E119" s="19" t="s">
        <v>27</v>
      </c>
      <c r="F119" s="20">
        <v>1141</v>
      </c>
      <c r="G119" s="20">
        <v>942</v>
      </c>
      <c r="H119" s="20">
        <v>1100</v>
      </c>
      <c r="I119" s="71">
        <v>1100</v>
      </c>
      <c r="J119" s="71">
        <v>1100</v>
      </c>
      <c r="K119" s="71">
        <v>1100</v>
      </c>
      <c r="L119" s="71">
        <v>1100</v>
      </c>
      <c r="M119" s="71">
        <v>1100</v>
      </c>
      <c r="N119" s="71">
        <v>1100</v>
      </c>
      <c r="O119" s="71">
        <v>1100</v>
      </c>
      <c r="P119" s="71">
        <v>1100</v>
      </c>
      <c r="Q119" s="71">
        <v>1100</v>
      </c>
      <c r="R119" s="71">
        <v>1100</v>
      </c>
      <c r="S119" s="71">
        <v>1100</v>
      </c>
      <c r="T119" s="71">
        <v>1100</v>
      </c>
    </row>
    <row r="120" spans="1:20" x14ac:dyDescent="0.3">
      <c r="A120" s="9">
        <v>119</v>
      </c>
      <c r="B120" s="4" t="s">
        <v>37</v>
      </c>
      <c r="C120" s="5" t="s">
        <v>41</v>
      </c>
      <c r="D120" s="13">
        <v>17</v>
      </c>
      <c r="E120" s="19" t="s">
        <v>10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6"/>
    </row>
    <row r="121" spans="1:20" ht="17.25" x14ac:dyDescent="0.3">
      <c r="A121" s="9">
        <v>120</v>
      </c>
      <c r="B121" s="4" t="s">
        <v>37</v>
      </c>
      <c r="C121" s="5" t="s">
        <v>41</v>
      </c>
      <c r="D121" s="13">
        <v>18</v>
      </c>
      <c r="E121" s="19" t="s">
        <v>28</v>
      </c>
      <c r="F121" s="20">
        <v>0</v>
      </c>
      <c r="G121" s="20">
        <v>0</v>
      </c>
      <c r="H121" s="20">
        <v>0</v>
      </c>
      <c r="I121" s="71">
        <v>0</v>
      </c>
      <c r="J121" s="71">
        <v>0</v>
      </c>
      <c r="K121" s="71">
        <v>0</v>
      </c>
      <c r="L121" s="71">
        <v>0</v>
      </c>
      <c r="M121" s="71">
        <v>0</v>
      </c>
      <c r="N121" s="71">
        <v>0</v>
      </c>
      <c r="O121" s="71">
        <v>0</v>
      </c>
      <c r="P121" s="71">
        <v>0</v>
      </c>
      <c r="Q121" s="71">
        <v>0</v>
      </c>
      <c r="R121" s="71">
        <v>0</v>
      </c>
      <c r="S121" s="71">
        <v>0</v>
      </c>
      <c r="T121" s="71">
        <v>0</v>
      </c>
    </row>
    <row r="122" spans="1:20" x14ac:dyDescent="0.3">
      <c r="A122" s="9">
        <v>121</v>
      </c>
      <c r="B122" s="4" t="s">
        <v>37</v>
      </c>
      <c r="C122" s="5" t="s">
        <v>41</v>
      </c>
      <c r="D122" s="13">
        <v>19</v>
      </c>
      <c r="E122" s="19" t="s">
        <v>12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6"/>
    </row>
    <row r="123" spans="1:20" ht="17.25" x14ac:dyDescent="0.3">
      <c r="A123" s="9">
        <v>122</v>
      </c>
      <c r="B123" s="4" t="s">
        <v>37</v>
      </c>
      <c r="C123" s="5" t="s">
        <v>41</v>
      </c>
      <c r="D123" s="13">
        <v>20</v>
      </c>
      <c r="E123" s="19" t="s">
        <v>29</v>
      </c>
      <c r="F123" s="30">
        <v>14222</v>
      </c>
      <c r="G123" s="30">
        <v>12704</v>
      </c>
      <c r="H123" s="21">
        <f>(H124+H125)/(1-H129)</f>
        <v>13144.255319148937</v>
      </c>
      <c r="I123" s="21">
        <f t="shared" ref="I123" si="101">(I124+I125)/(1-I129)</f>
        <v>11774.468085106384</v>
      </c>
      <c r="J123" s="21">
        <f t="shared" ref="J123" si="102">(J124+J125)/(1-J129)</f>
        <v>11681.276595744681</v>
      </c>
      <c r="K123" s="21">
        <f t="shared" ref="K123" si="103">(K124+K125)/(1-K129)</f>
        <v>11588.085106382978</v>
      </c>
      <c r="L123" s="21">
        <f t="shared" ref="L123" si="104">(L124+L125)/(1-L129)</f>
        <v>11494.893617021278</v>
      </c>
      <c r="M123" s="21">
        <f t="shared" ref="M123" si="105">(M124+M125)/(1-M129)</f>
        <v>11401.702127659575</v>
      </c>
      <c r="N123" s="21">
        <f t="shared" ref="N123" si="106">(N124+N125)/(1-N129)</f>
        <v>11308.510638297874</v>
      </c>
      <c r="O123" s="21">
        <f t="shared" ref="O123" si="107">(O124+O125)/(1-O129)</f>
        <v>11215.319148936171</v>
      </c>
      <c r="P123" s="21">
        <f t="shared" ref="P123" si="108">(P124+P125)/(1-P129)</f>
        <v>11091.063829787236</v>
      </c>
      <c r="Q123" s="21">
        <f t="shared" ref="Q123" si="109">(Q124+Q125)/(1-Q129)</f>
        <v>10966.808510638297</v>
      </c>
      <c r="R123" s="21">
        <f t="shared" ref="R123" si="110">(R124+R125)/(1-R129)</f>
        <v>10842.553191489362</v>
      </c>
      <c r="S123" s="21">
        <f t="shared" ref="S123" si="111">(S124+S125)/(1-S129)</f>
        <v>10718.297872340427</v>
      </c>
      <c r="T123" s="21">
        <f t="shared" ref="T123" si="112">(T124+T125)/(1-T129)</f>
        <v>10625.106382978724</v>
      </c>
    </row>
    <row r="124" spans="1:20" x14ac:dyDescent="0.3">
      <c r="A124" s="9">
        <v>123</v>
      </c>
      <c r="B124" s="4" t="s">
        <v>37</v>
      </c>
      <c r="C124" s="5" t="s">
        <v>41</v>
      </c>
      <c r="D124" s="13">
        <v>21</v>
      </c>
      <c r="E124" s="19" t="s">
        <v>13</v>
      </c>
      <c r="F124" s="30">
        <v>1053</v>
      </c>
      <c r="G124" s="30">
        <v>1209</v>
      </c>
      <c r="H124" s="30">
        <v>1200</v>
      </c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1"/>
    </row>
    <row r="125" spans="1:20" ht="17.25" x14ac:dyDescent="0.3">
      <c r="A125" s="9">
        <v>124</v>
      </c>
      <c r="B125" s="4" t="s">
        <v>37</v>
      </c>
      <c r="C125" s="5" t="s">
        <v>41</v>
      </c>
      <c r="D125" s="13">
        <v>22</v>
      </c>
      <c r="E125" s="19" t="s">
        <v>30</v>
      </c>
      <c r="F125" s="32">
        <f>F111+F115+F119</f>
        <v>11325</v>
      </c>
      <c r="G125" s="32">
        <f>G111+G115+G119</f>
        <v>10859</v>
      </c>
      <c r="H125" s="21">
        <f t="shared" ref="H125:T125" si="113">H111+H115+H119</f>
        <v>11155.6</v>
      </c>
      <c r="I125" s="21">
        <f t="shared" si="113"/>
        <v>11068</v>
      </c>
      <c r="J125" s="21">
        <f t="shared" si="113"/>
        <v>10980.4</v>
      </c>
      <c r="K125" s="21">
        <f t="shared" si="113"/>
        <v>10892.8</v>
      </c>
      <c r="L125" s="21">
        <f t="shared" si="113"/>
        <v>10805.2</v>
      </c>
      <c r="M125" s="21">
        <f t="shared" si="113"/>
        <v>10717.6</v>
      </c>
      <c r="N125" s="21">
        <f t="shared" si="113"/>
        <v>10630</v>
      </c>
      <c r="O125" s="21">
        <f t="shared" si="113"/>
        <v>10542.4</v>
      </c>
      <c r="P125" s="21">
        <f t="shared" si="113"/>
        <v>10425.6</v>
      </c>
      <c r="Q125" s="21">
        <f t="shared" si="113"/>
        <v>10308.799999999999</v>
      </c>
      <c r="R125" s="21">
        <f t="shared" si="113"/>
        <v>10192</v>
      </c>
      <c r="S125" s="21">
        <f t="shared" si="113"/>
        <v>10075.200000000001</v>
      </c>
      <c r="T125" s="22">
        <f t="shared" si="113"/>
        <v>9987.6</v>
      </c>
    </row>
    <row r="126" spans="1:20" ht="17.25" x14ac:dyDescent="0.3">
      <c r="A126" s="9">
        <v>125</v>
      </c>
      <c r="B126" s="4" t="s">
        <v>37</v>
      </c>
      <c r="C126" s="5" t="s">
        <v>41</v>
      </c>
      <c r="D126" s="13">
        <v>23</v>
      </c>
      <c r="E126" s="19" t="s">
        <v>31</v>
      </c>
      <c r="F126" s="32">
        <f>F125/365</f>
        <v>31.027397260273972</v>
      </c>
      <c r="G126" s="32">
        <f>G125/365</f>
        <v>29.75068493150685</v>
      </c>
      <c r="H126" s="21">
        <f t="shared" ref="H126:T126" si="114">H125/365</f>
        <v>30.563287671232878</v>
      </c>
      <c r="I126" s="21">
        <f t="shared" si="114"/>
        <v>30.323287671232876</v>
      </c>
      <c r="J126" s="21">
        <f t="shared" si="114"/>
        <v>30.083287671232874</v>
      </c>
      <c r="K126" s="21">
        <f t="shared" si="114"/>
        <v>29.843287671232876</v>
      </c>
      <c r="L126" s="21">
        <f t="shared" si="114"/>
        <v>29.603287671232877</v>
      </c>
      <c r="M126" s="21">
        <f t="shared" si="114"/>
        <v>29.363287671232879</v>
      </c>
      <c r="N126" s="21">
        <f t="shared" si="114"/>
        <v>29.123287671232877</v>
      </c>
      <c r="O126" s="21">
        <f t="shared" si="114"/>
        <v>28.883287671232875</v>
      </c>
      <c r="P126" s="21">
        <f t="shared" si="114"/>
        <v>28.563287671232878</v>
      </c>
      <c r="Q126" s="21">
        <f t="shared" si="114"/>
        <v>28.243287671232874</v>
      </c>
      <c r="R126" s="21">
        <f t="shared" si="114"/>
        <v>27.923287671232877</v>
      </c>
      <c r="S126" s="21">
        <f t="shared" si="114"/>
        <v>27.603287671232877</v>
      </c>
      <c r="T126" s="22">
        <f t="shared" si="114"/>
        <v>27.363287671232879</v>
      </c>
    </row>
    <row r="127" spans="1:20" x14ac:dyDescent="0.3">
      <c r="A127" s="9">
        <v>126</v>
      </c>
      <c r="B127" s="4" t="s">
        <v>37</v>
      </c>
      <c r="C127" s="5" t="s">
        <v>41</v>
      </c>
      <c r="D127" s="13">
        <v>24</v>
      </c>
      <c r="E127" s="19" t="s">
        <v>14</v>
      </c>
      <c r="F127" s="33">
        <f>(F111)/F106*1000/365</f>
        <v>88.358655043586538</v>
      </c>
      <c r="G127" s="33">
        <f>(G111)/G106*1000/365</f>
        <v>77.404178774041782</v>
      </c>
      <c r="H127" s="20">
        <v>80</v>
      </c>
      <c r="I127" s="71">
        <v>80</v>
      </c>
      <c r="J127" s="71">
        <v>80</v>
      </c>
      <c r="K127" s="71">
        <v>80</v>
      </c>
      <c r="L127" s="71">
        <v>80</v>
      </c>
      <c r="M127" s="71">
        <v>80</v>
      </c>
      <c r="N127" s="71">
        <v>80</v>
      </c>
      <c r="O127" s="71">
        <v>80</v>
      </c>
      <c r="P127" s="71">
        <v>80</v>
      </c>
      <c r="Q127" s="71">
        <v>80</v>
      </c>
      <c r="R127" s="71">
        <v>80</v>
      </c>
      <c r="S127" s="71">
        <v>80</v>
      </c>
      <c r="T127" s="71">
        <v>80</v>
      </c>
    </row>
    <row r="128" spans="1:20" x14ac:dyDescent="0.3">
      <c r="A128" s="9">
        <v>127</v>
      </c>
      <c r="B128" s="4" t="s">
        <v>37</v>
      </c>
      <c r="C128" s="5" t="s">
        <v>41</v>
      </c>
      <c r="D128" s="13">
        <v>25</v>
      </c>
      <c r="E128" s="19" t="s">
        <v>15</v>
      </c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6"/>
    </row>
    <row r="129" spans="1:20" x14ac:dyDescent="0.3">
      <c r="A129" s="9">
        <v>128</v>
      </c>
      <c r="B129" s="4" t="s">
        <v>37</v>
      </c>
      <c r="C129" s="5" t="s">
        <v>41</v>
      </c>
      <c r="D129" s="13">
        <v>26</v>
      </c>
      <c r="E129" s="19" t="s">
        <v>16</v>
      </c>
      <c r="F129" s="34">
        <f>(F123-F125-F124)/F123</f>
        <v>0.12965827591056112</v>
      </c>
      <c r="G129" s="34">
        <f>(G123-G125-G124)/G123</f>
        <v>5.0062972292191435E-2</v>
      </c>
      <c r="H129" s="35">
        <v>0.06</v>
      </c>
      <c r="I129" s="75">
        <v>0.06</v>
      </c>
      <c r="J129" s="75">
        <v>0.06</v>
      </c>
      <c r="K129" s="75">
        <v>0.06</v>
      </c>
      <c r="L129" s="75">
        <v>0.06</v>
      </c>
      <c r="M129" s="75">
        <v>0.06</v>
      </c>
      <c r="N129" s="75">
        <v>0.06</v>
      </c>
      <c r="O129" s="75">
        <v>0.06</v>
      </c>
      <c r="P129" s="75">
        <v>0.06</v>
      </c>
      <c r="Q129" s="75">
        <v>0.06</v>
      </c>
      <c r="R129" s="75">
        <v>0.06</v>
      </c>
      <c r="S129" s="75">
        <v>0.06</v>
      </c>
      <c r="T129" s="75">
        <v>0.06</v>
      </c>
    </row>
    <row r="130" spans="1:20" ht="17.25" x14ac:dyDescent="0.3">
      <c r="A130" s="9">
        <v>129</v>
      </c>
      <c r="B130" s="4" t="s">
        <v>37</v>
      </c>
      <c r="C130" s="5" t="s">
        <v>41</v>
      </c>
      <c r="D130" s="13">
        <v>27</v>
      </c>
      <c r="E130" s="19" t="s">
        <v>32</v>
      </c>
      <c r="F130" s="36">
        <f t="shared" ref="F130:T130" si="115">F123-F124-F125</f>
        <v>1844</v>
      </c>
      <c r="G130" s="36">
        <f t="shared" si="115"/>
        <v>636</v>
      </c>
      <c r="H130" s="36">
        <f t="shared" si="115"/>
        <v>788.65531914893654</v>
      </c>
      <c r="I130" s="36">
        <f t="shared" si="115"/>
        <v>706.46808510638402</v>
      </c>
      <c r="J130" s="36">
        <f t="shared" si="115"/>
        <v>700.87659574468125</v>
      </c>
      <c r="K130" s="36">
        <f t="shared" si="115"/>
        <v>695.28510638297848</v>
      </c>
      <c r="L130" s="36">
        <f t="shared" si="115"/>
        <v>689.69361702127753</v>
      </c>
      <c r="M130" s="36">
        <f t="shared" si="115"/>
        <v>684.10212765957476</v>
      </c>
      <c r="N130" s="36">
        <f t="shared" si="115"/>
        <v>678.51063829787381</v>
      </c>
      <c r="O130" s="36">
        <f t="shared" si="115"/>
        <v>672.91914893617104</v>
      </c>
      <c r="P130" s="36">
        <f t="shared" si="115"/>
        <v>665.46382978723523</v>
      </c>
      <c r="Q130" s="36">
        <f t="shared" si="115"/>
        <v>658.00851063829759</v>
      </c>
      <c r="R130" s="36">
        <f t="shared" si="115"/>
        <v>650.55319148936178</v>
      </c>
      <c r="S130" s="36">
        <f t="shared" si="115"/>
        <v>643.09787234042597</v>
      </c>
      <c r="T130" s="37">
        <f t="shared" si="115"/>
        <v>637.5063829787232</v>
      </c>
    </row>
    <row r="131" spans="1:20" x14ac:dyDescent="0.3">
      <c r="A131" s="9">
        <v>130</v>
      </c>
      <c r="B131" s="4" t="s">
        <v>37</v>
      </c>
      <c r="C131" s="5" t="s">
        <v>41</v>
      </c>
      <c r="D131" s="13">
        <v>28</v>
      </c>
      <c r="E131" s="19" t="s">
        <v>17</v>
      </c>
      <c r="F131" s="21">
        <f>F134+F133+F132</f>
        <v>9930</v>
      </c>
      <c r="G131" s="21">
        <f>G134+G133+G132</f>
        <v>9572</v>
      </c>
      <c r="H131" s="21">
        <f t="shared" ref="H131:T131" si="116">H134+H133+H132</f>
        <v>9805.1999999999989</v>
      </c>
      <c r="I131" s="21">
        <f t="shared" si="116"/>
        <v>9717.5999999999985</v>
      </c>
      <c r="J131" s="21">
        <f t="shared" si="116"/>
        <v>9630</v>
      </c>
      <c r="K131" s="21">
        <f t="shared" si="116"/>
        <v>9542.4</v>
      </c>
      <c r="L131" s="21">
        <f t="shared" si="116"/>
        <v>9454.7999999999993</v>
      </c>
      <c r="M131" s="21">
        <f t="shared" si="116"/>
        <v>9367.2000000000007</v>
      </c>
      <c r="N131" s="21">
        <f t="shared" si="116"/>
        <v>9279.5999999999985</v>
      </c>
      <c r="O131" s="21">
        <f t="shared" si="116"/>
        <v>9192</v>
      </c>
      <c r="P131" s="21">
        <f t="shared" si="116"/>
        <v>9075.2000000000007</v>
      </c>
      <c r="Q131" s="21">
        <f t="shared" si="116"/>
        <v>8958.4</v>
      </c>
      <c r="R131" s="21">
        <f t="shared" si="116"/>
        <v>8870.7999999999993</v>
      </c>
      <c r="S131" s="21">
        <f t="shared" si="116"/>
        <v>8754</v>
      </c>
      <c r="T131" s="22">
        <f t="shared" si="116"/>
        <v>8666.4</v>
      </c>
    </row>
    <row r="132" spans="1:20" ht="17.25" x14ac:dyDescent="0.3">
      <c r="A132" s="9">
        <v>131</v>
      </c>
      <c r="B132" s="4" t="s">
        <v>37</v>
      </c>
      <c r="C132" s="5" t="s">
        <v>41</v>
      </c>
      <c r="D132" s="13">
        <v>29</v>
      </c>
      <c r="E132" s="19" t="s">
        <v>33</v>
      </c>
      <c r="F132" s="21">
        <f>F113</f>
        <v>8371</v>
      </c>
      <c r="G132" s="21">
        <f>G113</f>
        <v>7981</v>
      </c>
      <c r="H132" s="21">
        <f t="shared" ref="H132:T132" si="117">H113</f>
        <v>8205.1999999999989</v>
      </c>
      <c r="I132" s="21">
        <f t="shared" si="117"/>
        <v>8117.5999999999995</v>
      </c>
      <c r="J132" s="21">
        <f t="shared" si="117"/>
        <v>8030</v>
      </c>
      <c r="K132" s="21">
        <f t="shared" si="117"/>
        <v>7942.4</v>
      </c>
      <c r="L132" s="21">
        <f t="shared" si="117"/>
        <v>7854.8</v>
      </c>
      <c r="M132" s="21">
        <f t="shared" si="117"/>
        <v>7767.2</v>
      </c>
      <c r="N132" s="21">
        <f t="shared" si="117"/>
        <v>7679.5999999999995</v>
      </c>
      <c r="O132" s="21">
        <f t="shared" si="117"/>
        <v>7592</v>
      </c>
      <c r="P132" s="21">
        <f t="shared" si="117"/>
        <v>7475.2</v>
      </c>
      <c r="Q132" s="21">
        <f t="shared" si="117"/>
        <v>7358.4</v>
      </c>
      <c r="R132" s="21">
        <f t="shared" si="117"/>
        <v>7270.8</v>
      </c>
      <c r="S132" s="21">
        <f t="shared" si="117"/>
        <v>7154</v>
      </c>
      <c r="T132" s="22">
        <f t="shared" si="117"/>
        <v>7066.4</v>
      </c>
    </row>
    <row r="133" spans="1:20" ht="17.25" x14ac:dyDescent="0.3">
      <c r="A133" s="9">
        <v>132</v>
      </c>
      <c r="B133" s="4" t="s">
        <v>37</v>
      </c>
      <c r="C133" s="5" t="s">
        <v>41</v>
      </c>
      <c r="D133" s="13">
        <v>30</v>
      </c>
      <c r="E133" s="19" t="s">
        <v>34</v>
      </c>
      <c r="F133" s="21">
        <f t="shared" ref="F133:T133" si="118">F117</f>
        <v>1559</v>
      </c>
      <c r="G133" s="21">
        <f t="shared" si="118"/>
        <v>1591</v>
      </c>
      <c r="H133" s="21">
        <f t="shared" si="118"/>
        <v>1600</v>
      </c>
      <c r="I133" s="21">
        <f t="shared" si="118"/>
        <v>1600</v>
      </c>
      <c r="J133" s="21">
        <f t="shared" si="118"/>
        <v>1600</v>
      </c>
      <c r="K133" s="21">
        <f t="shared" si="118"/>
        <v>1600</v>
      </c>
      <c r="L133" s="21">
        <f t="shared" si="118"/>
        <v>1600</v>
      </c>
      <c r="M133" s="21">
        <f t="shared" si="118"/>
        <v>1600</v>
      </c>
      <c r="N133" s="21">
        <f t="shared" si="118"/>
        <v>1600</v>
      </c>
      <c r="O133" s="21">
        <f t="shared" si="118"/>
        <v>1600</v>
      </c>
      <c r="P133" s="21">
        <f t="shared" si="118"/>
        <v>1600</v>
      </c>
      <c r="Q133" s="21">
        <f t="shared" si="118"/>
        <v>1600</v>
      </c>
      <c r="R133" s="21">
        <f t="shared" si="118"/>
        <v>1600</v>
      </c>
      <c r="S133" s="21">
        <f t="shared" si="118"/>
        <v>1600</v>
      </c>
      <c r="T133" s="22">
        <f t="shared" si="118"/>
        <v>1600</v>
      </c>
    </row>
    <row r="134" spans="1:20" ht="17.25" x14ac:dyDescent="0.3">
      <c r="A134" s="9">
        <v>133</v>
      </c>
      <c r="B134" s="4" t="s">
        <v>37</v>
      </c>
      <c r="C134" s="5" t="s">
        <v>41</v>
      </c>
      <c r="D134" s="13">
        <v>31</v>
      </c>
      <c r="E134" s="19" t="s">
        <v>35</v>
      </c>
      <c r="F134" s="21">
        <f t="shared" ref="F134:T134" si="119">F121</f>
        <v>0</v>
      </c>
      <c r="G134" s="21">
        <f t="shared" si="119"/>
        <v>0</v>
      </c>
      <c r="H134" s="21">
        <f t="shared" si="119"/>
        <v>0</v>
      </c>
      <c r="I134" s="21">
        <f t="shared" si="119"/>
        <v>0</v>
      </c>
      <c r="J134" s="21">
        <f t="shared" si="119"/>
        <v>0</v>
      </c>
      <c r="K134" s="21">
        <f t="shared" si="119"/>
        <v>0</v>
      </c>
      <c r="L134" s="21">
        <f t="shared" si="119"/>
        <v>0</v>
      </c>
      <c r="M134" s="21">
        <f t="shared" si="119"/>
        <v>0</v>
      </c>
      <c r="N134" s="21">
        <f t="shared" si="119"/>
        <v>0</v>
      </c>
      <c r="O134" s="21">
        <f t="shared" si="119"/>
        <v>0</v>
      </c>
      <c r="P134" s="21">
        <f t="shared" si="119"/>
        <v>0</v>
      </c>
      <c r="Q134" s="21">
        <f t="shared" si="119"/>
        <v>0</v>
      </c>
      <c r="R134" s="21">
        <f t="shared" si="119"/>
        <v>0</v>
      </c>
      <c r="S134" s="21">
        <f t="shared" si="119"/>
        <v>0</v>
      </c>
      <c r="T134" s="22">
        <f t="shared" si="119"/>
        <v>0</v>
      </c>
    </row>
    <row r="135" spans="1:20" x14ac:dyDescent="0.3">
      <c r="A135" s="9">
        <v>134</v>
      </c>
      <c r="B135" s="4" t="s">
        <v>37</v>
      </c>
      <c r="C135" s="5" t="s">
        <v>41</v>
      </c>
      <c r="D135" s="13">
        <v>32</v>
      </c>
      <c r="E135" s="19" t="s">
        <v>18</v>
      </c>
      <c r="F135" s="38">
        <f>(F136-F131)/F136</f>
        <v>0</v>
      </c>
      <c r="G135" s="38">
        <f>(G136-G131)/G136</f>
        <v>0</v>
      </c>
      <c r="H135" s="39">
        <v>0</v>
      </c>
      <c r="I135" s="76">
        <v>0</v>
      </c>
      <c r="J135" s="76">
        <v>0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76">
        <v>0</v>
      </c>
      <c r="Q135" s="76">
        <v>0</v>
      </c>
      <c r="R135" s="76">
        <v>0</v>
      </c>
      <c r="S135" s="76">
        <v>0</v>
      </c>
      <c r="T135" s="76">
        <v>0</v>
      </c>
    </row>
    <row r="136" spans="1:20" x14ac:dyDescent="0.3">
      <c r="A136" s="9">
        <v>135</v>
      </c>
      <c r="B136" s="4" t="s">
        <v>37</v>
      </c>
      <c r="C136" s="5" t="s">
        <v>41</v>
      </c>
      <c r="D136" s="13">
        <v>33</v>
      </c>
      <c r="E136" s="19" t="s">
        <v>19</v>
      </c>
      <c r="F136" s="41">
        <v>9930</v>
      </c>
      <c r="G136" s="41">
        <v>9572</v>
      </c>
      <c r="H136" s="21">
        <f>H131/(1-H135)</f>
        <v>9805.1999999999989</v>
      </c>
      <c r="I136" s="21">
        <f t="shared" ref="I136:T136" si="120">I131/(1-I135)</f>
        <v>9717.5999999999985</v>
      </c>
      <c r="J136" s="21">
        <f t="shared" si="120"/>
        <v>9630</v>
      </c>
      <c r="K136" s="21">
        <f t="shared" si="120"/>
        <v>9542.4</v>
      </c>
      <c r="L136" s="21">
        <f t="shared" si="120"/>
        <v>9454.7999999999993</v>
      </c>
      <c r="M136" s="21">
        <f t="shared" si="120"/>
        <v>9367.2000000000007</v>
      </c>
      <c r="N136" s="21">
        <f t="shared" si="120"/>
        <v>9279.5999999999985</v>
      </c>
      <c r="O136" s="21">
        <f t="shared" si="120"/>
        <v>9192</v>
      </c>
      <c r="P136" s="21">
        <f t="shared" si="120"/>
        <v>9075.2000000000007</v>
      </c>
      <c r="Q136" s="21">
        <f t="shared" si="120"/>
        <v>8958.4</v>
      </c>
      <c r="R136" s="21">
        <f t="shared" si="120"/>
        <v>8870.7999999999993</v>
      </c>
      <c r="S136" s="21">
        <f t="shared" si="120"/>
        <v>8754</v>
      </c>
      <c r="T136" s="22">
        <f t="shared" si="120"/>
        <v>8666.4</v>
      </c>
    </row>
    <row r="137" spans="1:20" ht="18" thickBot="1" x14ac:dyDescent="0.35">
      <c r="A137" s="42">
        <v>136</v>
      </c>
      <c r="B137" s="43" t="s">
        <v>37</v>
      </c>
      <c r="C137" s="44" t="s">
        <v>41</v>
      </c>
      <c r="D137" s="45">
        <v>34</v>
      </c>
      <c r="E137" s="46" t="s">
        <v>36</v>
      </c>
      <c r="F137" s="47">
        <f t="shared" ref="F137:T137" si="121">F136/365</f>
        <v>27.205479452054796</v>
      </c>
      <c r="G137" s="47">
        <f t="shared" si="121"/>
        <v>26.224657534246575</v>
      </c>
      <c r="H137" s="47">
        <f t="shared" si="121"/>
        <v>26.863561643835613</v>
      </c>
      <c r="I137" s="47">
        <f t="shared" si="121"/>
        <v>26.623561643835611</v>
      </c>
      <c r="J137" s="47">
        <f t="shared" si="121"/>
        <v>26.383561643835616</v>
      </c>
      <c r="K137" s="47">
        <f t="shared" si="121"/>
        <v>26.143561643835614</v>
      </c>
      <c r="L137" s="47">
        <f t="shared" si="121"/>
        <v>25.903561643835616</v>
      </c>
      <c r="M137" s="47">
        <f t="shared" si="121"/>
        <v>25.663561643835617</v>
      </c>
      <c r="N137" s="47">
        <f t="shared" si="121"/>
        <v>25.423561643835612</v>
      </c>
      <c r="O137" s="47">
        <f t="shared" si="121"/>
        <v>25.183561643835617</v>
      </c>
      <c r="P137" s="47">
        <f t="shared" si="121"/>
        <v>24.86356164383562</v>
      </c>
      <c r="Q137" s="47">
        <f t="shared" si="121"/>
        <v>24.543561643835616</v>
      </c>
      <c r="R137" s="47">
        <f t="shared" si="121"/>
        <v>24.303561643835614</v>
      </c>
      <c r="S137" s="47">
        <f t="shared" si="121"/>
        <v>23.983561643835618</v>
      </c>
      <c r="T137" s="48">
        <f t="shared" si="121"/>
        <v>23.743561643835616</v>
      </c>
    </row>
    <row r="138" spans="1:20" x14ac:dyDescent="0.3">
      <c r="A138" s="49">
        <v>137</v>
      </c>
      <c r="B138" s="4" t="s">
        <v>37</v>
      </c>
      <c r="C138" s="5" t="s">
        <v>42</v>
      </c>
      <c r="D138" s="4">
        <v>1</v>
      </c>
      <c r="E138" s="6" t="s">
        <v>5</v>
      </c>
      <c r="F138" s="7">
        <v>171</v>
      </c>
      <c r="G138" s="7">
        <v>167</v>
      </c>
      <c r="H138" s="68">
        <f>ROUND(G138*(1+'Rahvaarvu prognoos (Stat)'!F$3),0)</f>
        <v>165</v>
      </c>
      <c r="I138" s="8">
        <f>ROUND(H138*(1+'Rahvaarvu prognoos (Stat)'!G$3),0)</f>
        <v>163</v>
      </c>
      <c r="J138" s="8">
        <f>ROUND(I138*(1+'Rahvaarvu prognoos (Stat)'!H$3),0)</f>
        <v>161</v>
      </c>
      <c r="K138" s="8">
        <f>ROUND(J138*(1+'Rahvaarvu prognoos (Stat)'!I$3),0)</f>
        <v>159</v>
      </c>
      <c r="L138" s="8">
        <f>ROUND(K138*(1+'Rahvaarvu prognoos (Stat)'!J$3),0)</f>
        <v>157</v>
      </c>
      <c r="M138" s="8">
        <f>ROUND(L138*(1+'Rahvaarvu prognoos (Stat)'!K$3),0)</f>
        <v>155</v>
      </c>
      <c r="N138" s="8">
        <f>ROUND(M138*(1+'Rahvaarvu prognoos (Stat)'!L$3),0)</f>
        <v>153</v>
      </c>
      <c r="O138" s="8">
        <f>ROUND(N138*(1+'Rahvaarvu prognoos (Stat)'!M$3),0)</f>
        <v>151</v>
      </c>
      <c r="P138" s="8">
        <f>ROUND(O138*(1+'Rahvaarvu prognoos (Stat)'!N$3),0)</f>
        <v>149</v>
      </c>
      <c r="Q138" s="8">
        <f>ROUND(P138*(1+'Rahvaarvu prognoos (Stat)'!O$3),0)</f>
        <v>147</v>
      </c>
      <c r="R138" s="8">
        <f>ROUND(Q138*(1+'Rahvaarvu prognoos (Stat)'!P$3),0)</f>
        <v>145</v>
      </c>
      <c r="S138" s="8">
        <f>ROUND(R138*(1+'Rahvaarvu prognoos (Stat)'!Q$3),0)</f>
        <v>143</v>
      </c>
      <c r="T138" s="8">
        <f>ROUND(S138*(1+'Rahvaarvu prognoos (Stat)'!R$3),0)</f>
        <v>141</v>
      </c>
    </row>
    <row r="139" spans="1:20" x14ac:dyDescent="0.3">
      <c r="A139" s="10">
        <v>138</v>
      </c>
      <c r="B139" s="4" t="s">
        <v>37</v>
      </c>
      <c r="C139" s="5" t="s">
        <v>42</v>
      </c>
      <c r="D139" s="10">
        <v>2</v>
      </c>
      <c r="E139" s="11" t="s">
        <v>6</v>
      </c>
      <c r="F139" s="12">
        <v>42</v>
      </c>
      <c r="G139" s="12">
        <v>42</v>
      </c>
      <c r="H139" s="69">
        <v>42</v>
      </c>
      <c r="I139" s="69">
        <v>42</v>
      </c>
      <c r="J139" s="69">
        <v>42</v>
      </c>
      <c r="K139" s="69">
        <v>42</v>
      </c>
      <c r="L139" s="69">
        <v>42</v>
      </c>
      <c r="M139" s="69">
        <v>42</v>
      </c>
      <c r="N139" s="69">
        <v>42</v>
      </c>
      <c r="O139" s="69">
        <v>42</v>
      </c>
      <c r="P139" s="69">
        <v>42</v>
      </c>
      <c r="Q139" s="69">
        <v>42</v>
      </c>
      <c r="R139" s="69">
        <v>42</v>
      </c>
      <c r="S139" s="69">
        <v>42</v>
      </c>
      <c r="T139" s="69">
        <v>42</v>
      </c>
    </row>
    <row r="140" spans="1:20" x14ac:dyDescent="0.3">
      <c r="A140" s="9">
        <v>139</v>
      </c>
      <c r="B140" s="4" t="s">
        <v>37</v>
      </c>
      <c r="C140" s="5" t="s">
        <v>42</v>
      </c>
      <c r="D140" s="13">
        <v>3</v>
      </c>
      <c r="E140" s="14" t="s">
        <v>7</v>
      </c>
      <c r="F140" s="15">
        <v>130</v>
      </c>
      <c r="G140" s="15">
        <v>130</v>
      </c>
      <c r="H140" s="70">
        <v>128</v>
      </c>
      <c r="I140" s="70">
        <v>126</v>
      </c>
      <c r="J140" s="70">
        <v>124</v>
      </c>
      <c r="K140" s="70">
        <v>122</v>
      </c>
      <c r="L140" s="70">
        <v>120</v>
      </c>
      <c r="M140" s="70">
        <v>118</v>
      </c>
      <c r="N140" s="70">
        <v>116</v>
      </c>
      <c r="O140" s="70">
        <v>114</v>
      </c>
      <c r="P140" s="70">
        <v>112</v>
      </c>
      <c r="Q140" s="70">
        <v>110</v>
      </c>
      <c r="R140" s="70">
        <v>109</v>
      </c>
      <c r="S140" s="70">
        <v>107</v>
      </c>
      <c r="T140" s="70">
        <v>106</v>
      </c>
    </row>
    <row r="141" spans="1:20" x14ac:dyDescent="0.3">
      <c r="A141" s="9">
        <v>140</v>
      </c>
      <c r="B141" s="4" t="s">
        <v>37</v>
      </c>
      <c r="C141" s="5" t="s">
        <v>42</v>
      </c>
      <c r="D141" s="13">
        <v>4</v>
      </c>
      <c r="E141" s="14" t="s">
        <v>8</v>
      </c>
      <c r="F141" s="17">
        <f t="shared" ref="F141:T141" si="122">F140/F138</f>
        <v>0.76023391812865493</v>
      </c>
      <c r="G141" s="17">
        <f t="shared" si="122"/>
        <v>0.77844311377245512</v>
      </c>
      <c r="H141" s="17">
        <f t="shared" si="122"/>
        <v>0.77575757575757576</v>
      </c>
      <c r="I141" s="17">
        <f t="shared" si="122"/>
        <v>0.77300613496932513</v>
      </c>
      <c r="J141" s="17">
        <f t="shared" si="122"/>
        <v>0.77018633540372672</v>
      </c>
      <c r="K141" s="17">
        <f t="shared" si="122"/>
        <v>0.76729559748427678</v>
      </c>
      <c r="L141" s="17">
        <f t="shared" si="122"/>
        <v>0.76433121019108285</v>
      </c>
      <c r="M141" s="17">
        <f t="shared" si="122"/>
        <v>0.76129032258064511</v>
      </c>
      <c r="N141" s="17">
        <f t="shared" si="122"/>
        <v>0.75816993464052285</v>
      </c>
      <c r="O141" s="17">
        <f t="shared" si="122"/>
        <v>0.75496688741721851</v>
      </c>
      <c r="P141" s="17">
        <f t="shared" si="122"/>
        <v>0.75167785234899331</v>
      </c>
      <c r="Q141" s="17">
        <f t="shared" si="122"/>
        <v>0.74829931972789121</v>
      </c>
      <c r="R141" s="17">
        <f t="shared" si="122"/>
        <v>0.75172413793103443</v>
      </c>
      <c r="S141" s="17">
        <f t="shared" si="122"/>
        <v>0.74825174825174823</v>
      </c>
      <c r="T141" s="18">
        <f t="shared" si="122"/>
        <v>0.75177304964539005</v>
      </c>
    </row>
    <row r="142" spans="1:20" x14ac:dyDescent="0.3">
      <c r="A142" s="9">
        <v>141</v>
      </c>
      <c r="B142" s="4" t="s">
        <v>37</v>
      </c>
      <c r="C142" s="5" t="s">
        <v>42</v>
      </c>
      <c r="D142" s="13">
        <v>5</v>
      </c>
      <c r="E142" s="14" t="s">
        <v>94</v>
      </c>
      <c r="F142" s="12">
        <v>22</v>
      </c>
      <c r="G142" s="12">
        <v>22</v>
      </c>
      <c r="H142" s="69">
        <v>22</v>
      </c>
      <c r="I142" s="69">
        <v>22</v>
      </c>
      <c r="J142" s="69">
        <v>22</v>
      </c>
      <c r="K142" s="69">
        <v>22</v>
      </c>
      <c r="L142" s="69">
        <v>22</v>
      </c>
      <c r="M142" s="69">
        <v>22</v>
      </c>
      <c r="N142" s="69">
        <v>22</v>
      </c>
      <c r="O142" s="69">
        <v>22</v>
      </c>
      <c r="P142" s="69">
        <v>22</v>
      </c>
      <c r="Q142" s="69">
        <v>22</v>
      </c>
      <c r="R142" s="69">
        <v>22</v>
      </c>
      <c r="S142" s="69">
        <v>22</v>
      </c>
      <c r="T142" s="69">
        <v>22</v>
      </c>
    </row>
    <row r="143" spans="1:20" x14ac:dyDescent="0.3">
      <c r="A143" s="9">
        <v>142</v>
      </c>
      <c r="B143" s="4" t="s">
        <v>37</v>
      </c>
      <c r="C143" s="5" t="s">
        <v>42</v>
      </c>
      <c r="D143" s="13">
        <v>6</v>
      </c>
      <c r="E143" s="14" t="s">
        <v>9</v>
      </c>
      <c r="F143" s="15">
        <v>115</v>
      </c>
      <c r="G143" s="15">
        <v>115</v>
      </c>
      <c r="H143" s="70">
        <f>ROUND(H138*G144,0)</f>
        <v>114</v>
      </c>
      <c r="I143" s="70">
        <f t="shared" ref="I143:T143" si="123">ROUND(I138*H144,0)</f>
        <v>113</v>
      </c>
      <c r="J143" s="70">
        <f t="shared" si="123"/>
        <v>112</v>
      </c>
      <c r="K143" s="70">
        <f t="shared" si="123"/>
        <v>111</v>
      </c>
      <c r="L143" s="70">
        <f t="shared" si="123"/>
        <v>110</v>
      </c>
      <c r="M143" s="70">
        <f t="shared" si="123"/>
        <v>109</v>
      </c>
      <c r="N143" s="70">
        <f t="shared" si="123"/>
        <v>108</v>
      </c>
      <c r="O143" s="70">
        <f t="shared" si="123"/>
        <v>107</v>
      </c>
      <c r="P143" s="70">
        <f t="shared" si="123"/>
        <v>106</v>
      </c>
      <c r="Q143" s="70">
        <f t="shared" si="123"/>
        <v>105</v>
      </c>
      <c r="R143" s="70">
        <f t="shared" si="123"/>
        <v>104</v>
      </c>
      <c r="S143" s="70">
        <f t="shared" si="123"/>
        <v>103</v>
      </c>
      <c r="T143" s="70">
        <f t="shared" si="123"/>
        <v>102</v>
      </c>
    </row>
    <row r="144" spans="1:20" x14ac:dyDescent="0.3">
      <c r="A144" s="9">
        <v>143</v>
      </c>
      <c r="B144" s="4" t="s">
        <v>37</v>
      </c>
      <c r="C144" s="5" t="s">
        <v>42</v>
      </c>
      <c r="D144" s="13">
        <v>7</v>
      </c>
      <c r="E144" s="14" t="s">
        <v>8</v>
      </c>
      <c r="F144" s="17">
        <f>F143/F138</f>
        <v>0.67251461988304095</v>
      </c>
      <c r="G144" s="17">
        <f>G143/G138</f>
        <v>0.68862275449101795</v>
      </c>
      <c r="H144" s="17">
        <f t="shared" ref="H144:T144" si="124">H143/H138</f>
        <v>0.69090909090909092</v>
      </c>
      <c r="I144" s="17">
        <f t="shared" si="124"/>
        <v>0.69325153374233128</v>
      </c>
      <c r="J144" s="17">
        <f t="shared" si="124"/>
        <v>0.69565217391304346</v>
      </c>
      <c r="K144" s="17">
        <f t="shared" si="124"/>
        <v>0.69811320754716977</v>
      </c>
      <c r="L144" s="17">
        <f t="shared" si="124"/>
        <v>0.70063694267515919</v>
      </c>
      <c r="M144" s="17">
        <f t="shared" si="124"/>
        <v>0.70322580645161292</v>
      </c>
      <c r="N144" s="17">
        <f t="shared" si="124"/>
        <v>0.70588235294117652</v>
      </c>
      <c r="O144" s="17">
        <f t="shared" si="124"/>
        <v>0.70860927152317876</v>
      </c>
      <c r="P144" s="17">
        <f t="shared" si="124"/>
        <v>0.71140939597315433</v>
      </c>
      <c r="Q144" s="17">
        <f t="shared" si="124"/>
        <v>0.7142857142857143</v>
      </c>
      <c r="R144" s="17">
        <f t="shared" si="124"/>
        <v>0.71724137931034482</v>
      </c>
      <c r="S144" s="17">
        <f t="shared" si="124"/>
        <v>0.72027972027972031</v>
      </c>
      <c r="T144" s="18">
        <f t="shared" si="124"/>
        <v>0.72340425531914898</v>
      </c>
    </row>
    <row r="145" spans="1:20" ht="17.25" x14ac:dyDescent="0.3">
      <c r="A145" s="9">
        <v>144</v>
      </c>
      <c r="B145" s="4" t="s">
        <v>37</v>
      </c>
      <c r="C145" s="5" t="s">
        <v>42</v>
      </c>
      <c r="D145" s="13">
        <v>8</v>
      </c>
      <c r="E145" s="19" t="s">
        <v>23</v>
      </c>
      <c r="F145" s="20">
        <v>5036</v>
      </c>
      <c r="G145" s="20">
        <v>4829</v>
      </c>
      <c r="H145" s="21">
        <f>H161*H140*365/1000</f>
        <v>4765.4399999999996</v>
      </c>
      <c r="I145" s="21">
        <f t="shared" ref="I145:T145" si="125">I161*I140*365/1000</f>
        <v>4690.9799999999996</v>
      </c>
      <c r="J145" s="21">
        <f t="shared" si="125"/>
        <v>4616.5200000000004</v>
      </c>
      <c r="K145" s="21">
        <f t="shared" si="125"/>
        <v>4542.0600000000004</v>
      </c>
      <c r="L145" s="21">
        <f t="shared" si="125"/>
        <v>4467.6000000000004</v>
      </c>
      <c r="M145" s="21">
        <f t="shared" si="125"/>
        <v>4393.1400000000003</v>
      </c>
      <c r="N145" s="21">
        <f t="shared" si="125"/>
        <v>4318.68</v>
      </c>
      <c r="O145" s="21">
        <f t="shared" si="125"/>
        <v>4244.22</v>
      </c>
      <c r="P145" s="21">
        <f t="shared" si="125"/>
        <v>4169.76</v>
      </c>
      <c r="Q145" s="21">
        <f t="shared" si="125"/>
        <v>4095.3</v>
      </c>
      <c r="R145" s="21">
        <f t="shared" si="125"/>
        <v>4058.07</v>
      </c>
      <c r="S145" s="21">
        <f t="shared" si="125"/>
        <v>3983.61</v>
      </c>
      <c r="T145" s="22">
        <f t="shared" si="125"/>
        <v>3946.38</v>
      </c>
    </row>
    <row r="146" spans="1:20" x14ac:dyDescent="0.3">
      <c r="A146" s="9">
        <v>145</v>
      </c>
      <c r="B146" s="4" t="s">
        <v>37</v>
      </c>
      <c r="C146" s="5" t="s">
        <v>42</v>
      </c>
      <c r="D146" s="13">
        <v>9</v>
      </c>
      <c r="E146" s="19" t="s">
        <v>10</v>
      </c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4"/>
    </row>
    <row r="147" spans="1:20" ht="17.25" x14ac:dyDescent="0.3">
      <c r="A147" s="9">
        <v>146</v>
      </c>
      <c r="B147" s="4" t="s">
        <v>37</v>
      </c>
      <c r="C147" s="5" t="s">
        <v>42</v>
      </c>
      <c r="D147" s="13">
        <v>10</v>
      </c>
      <c r="E147" s="19" t="s">
        <v>24</v>
      </c>
      <c r="F147" s="20">
        <v>3861</v>
      </c>
      <c r="G147" s="20">
        <v>3708</v>
      </c>
      <c r="H147" s="21">
        <f>(H161*365/1000)*H143</f>
        <v>4244.2199999999993</v>
      </c>
      <c r="I147" s="21">
        <f t="shared" ref="I147:T147" si="126">(I161*365/1000)*I143</f>
        <v>4206.99</v>
      </c>
      <c r="J147" s="21">
        <f t="shared" si="126"/>
        <v>4169.7599999999993</v>
      </c>
      <c r="K147" s="21">
        <f t="shared" si="126"/>
        <v>4132.53</v>
      </c>
      <c r="L147" s="21">
        <f t="shared" si="126"/>
        <v>4095.2999999999997</v>
      </c>
      <c r="M147" s="21">
        <f t="shared" si="126"/>
        <v>4058.0699999999997</v>
      </c>
      <c r="N147" s="21">
        <f t="shared" si="126"/>
        <v>4020.8399999999997</v>
      </c>
      <c r="O147" s="21">
        <f t="shared" si="126"/>
        <v>3983.6099999999997</v>
      </c>
      <c r="P147" s="21">
        <f t="shared" si="126"/>
        <v>3946.3799999999997</v>
      </c>
      <c r="Q147" s="21">
        <f t="shared" si="126"/>
        <v>3909.1499999999996</v>
      </c>
      <c r="R147" s="21">
        <f t="shared" si="126"/>
        <v>3871.9199999999996</v>
      </c>
      <c r="S147" s="21">
        <f t="shared" si="126"/>
        <v>3834.6899999999996</v>
      </c>
      <c r="T147" s="22">
        <f t="shared" si="126"/>
        <v>3797.4599999999996</v>
      </c>
    </row>
    <row r="148" spans="1:20" x14ac:dyDescent="0.3">
      <c r="A148" s="9">
        <v>147</v>
      </c>
      <c r="B148" s="4" t="s">
        <v>37</v>
      </c>
      <c r="C148" s="5" t="s">
        <v>42</v>
      </c>
      <c r="D148" s="13">
        <v>11</v>
      </c>
      <c r="E148" s="19" t="s">
        <v>11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6"/>
    </row>
    <row r="149" spans="1:20" ht="17.25" x14ac:dyDescent="0.3">
      <c r="A149" s="9">
        <v>148</v>
      </c>
      <c r="B149" s="4" t="s">
        <v>37</v>
      </c>
      <c r="C149" s="5" t="s">
        <v>42</v>
      </c>
      <c r="D149" s="13">
        <v>12</v>
      </c>
      <c r="E149" s="19" t="s">
        <v>25</v>
      </c>
      <c r="F149" s="20">
        <v>511</v>
      </c>
      <c r="G149" s="20">
        <v>360</v>
      </c>
      <c r="H149" s="20">
        <v>500</v>
      </c>
      <c r="I149" s="71">
        <v>500</v>
      </c>
      <c r="J149" s="71">
        <v>500</v>
      </c>
      <c r="K149" s="71">
        <v>500</v>
      </c>
      <c r="L149" s="71">
        <v>500</v>
      </c>
      <c r="M149" s="71">
        <v>500</v>
      </c>
      <c r="N149" s="71">
        <v>500</v>
      </c>
      <c r="O149" s="71">
        <v>500</v>
      </c>
      <c r="P149" s="71">
        <v>500</v>
      </c>
      <c r="Q149" s="71">
        <v>500</v>
      </c>
      <c r="R149" s="71">
        <v>500</v>
      </c>
      <c r="S149" s="71">
        <v>500</v>
      </c>
      <c r="T149" s="71">
        <v>500</v>
      </c>
    </row>
    <row r="150" spans="1:20" x14ac:dyDescent="0.3">
      <c r="A150" s="9">
        <v>149</v>
      </c>
      <c r="B150" s="4" t="s">
        <v>37</v>
      </c>
      <c r="C150" s="5" t="s">
        <v>42</v>
      </c>
      <c r="D150" s="13">
        <v>13</v>
      </c>
      <c r="E150" s="19" t="s">
        <v>10</v>
      </c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6"/>
    </row>
    <row r="151" spans="1:20" ht="17.25" x14ac:dyDescent="0.3">
      <c r="A151" s="9">
        <v>150</v>
      </c>
      <c r="B151" s="4" t="s">
        <v>37</v>
      </c>
      <c r="C151" s="5" t="s">
        <v>42</v>
      </c>
      <c r="D151" s="13">
        <v>14</v>
      </c>
      <c r="E151" s="19" t="s">
        <v>26</v>
      </c>
      <c r="F151" s="20">
        <v>2923</v>
      </c>
      <c r="G151" s="20">
        <v>2469</v>
      </c>
      <c r="H151" s="20">
        <v>2900</v>
      </c>
      <c r="I151" s="71">
        <v>2900</v>
      </c>
      <c r="J151" s="71">
        <v>2900</v>
      </c>
      <c r="K151" s="71">
        <v>2900</v>
      </c>
      <c r="L151" s="71">
        <v>2900</v>
      </c>
      <c r="M151" s="71">
        <v>2900</v>
      </c>
      <c r="N151" s="71">
        <v>2900</v>
      </c>
      <c r="O151" s="71">
        <v>2900</v>
      </c>
      <c r="P151" s="71">
        <v>2900</v>
      </c>
      <c r="Q151" s="71">
        <v>2900</v>
      </c>
      <c r="R151" s="71">
        <v>2900</v>
      </c>
      <c r="S151" s="71">
        <v>2900</v>
      </c>
      <c r="T151" s="71">
        <v>2900</v>
      </c>
    </row>
    <row r="152" spans="1:20" x14ac:dyDescent="0.3">
      <c r="A152" s="9">
        <v>151</v>
      </c>
      <c r="B152" s="4" t="s">
        <v>37</v>
      </c>
      <c r="C152" s="5" t="s">
        <v>42</v>
      </c>
      <c r="D152" s="13">
        <v>15</v>
      </c>
      <c r="E152" s="19" t="s">
        <v>12</v>
      </c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9"/>
    </row>
    <row r="153" spans="1:20" ht="17.25" x14ac:dyDescent="0.3">
      <c r="A153" s="9">
        <v>152</v>
      </c>
      <c r="B153" s="4" t="s">
        <v>37</v>
      </c>
      <c r="C153" s="5" t="s">
        <v>42</v>
      </c>
      <c r="D153" s="13">
        <v>16</v>
      </c>
      <c r="E153" s="19" t="s">
        <v>27</v>
      </c>
      <c r="F153" s="20">
        <v>2626</v>
      </c>
      <c r="G153" s="20">
        <v>2221</v>
      </c>
      <c r="H153" s="20">
        <v>2600</v>
      </c>
      <c r="I153" s="71">
        <v>2600</v>
      </c>
      <c r="J153" s="71">
        <v>2600</v>
      </c>
      <c r="K153" s="71">
        <v>2600</v>
      </c>
      <c r="L153" s="71">
        <v>2600</v>
      </c>
      <c r="M153" s="71">
        <v>2600</v>
      </c>
      <c r="N153" s="71">
        <v>2600</v>
      </c>
      <c r="O153" s="71">
        <v>2600</v>
      </c>
      <c r="P153" s="71">
        <v>2600</v>
      </c>
      <c r="Q153" s="71">
        <v>2600</v>
      </c>
      <c r="R153" s="71">
        <v>2600</v>
      </c>
      <c r="S153" s="71">
        <v>2600</v>
      </c>
      <c r="T153" s="71">
        <v>2600</v>
      </c>
    </row>
    <row r="154" spans="1:20" x14ac:dyDescent="0.3">
      <c r="A154" s="9">
        <v>153</v>
      </c>
      <c r="B154" s="4" t="s">
        <v>37</v>
      </c>
      <c r="C154" s="5" t="s">
        <v>42</v>
      </c>
      <c r="D154" s="13">
        <v>17</v>
      </c>
      <c r="E154" s="19" t="s">
        <v>10</v>
      </c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6"/>
    </row>
    <row r="155" spans="1:20" ht="17.25" x14ac:dyDescent="0.3">
      <c r="A155" s="9">
        <v>154</v>
      </c>
      <c r="B155" s="4" t="s">
        <v>37</v>
      </c>
      <c r="C155" s="5" t="s">
        <v>42</v>
      </c>
      <c r="D155" s="13">
        <v>18</v>
      </c>
      <c r="E155" s="19" t="s">
        <v>28</v>
      </c>
      <c r="F155" s="20">
        <v>0</v>
      </c>
      <c r="G155" s="20">
        <v>0</v>
      </c>
      <c r="H155" s="71">
        <v>0</v>
      </c>
      <c r="I155" s="71">
        <v>0</v>
      </c>
      <c r="J155" s="71">
        <v>0</v>
      </c>
      <c r="K155" s="71">
        <v>0</v>
      </c>
      <c r="L155" s="71">
        <v>0</v>
      </c>
      <c r="M155" s="71">
        <v>0</v>
      </c>
      <c r="N155" s="71">
        <v>0</v>
      </c>
      <c r="O155" s="71">
        <v>0</v>
      </c>
      <c r="P155" s="71">
        <v>0</v>
      </c>
      <c r="Q155" s="71">
        <v>0</v>
      </c>
      <c r="R155" s="71">
        <v>0</v>
      </c>
      <c r="S155" s="71">
        <v>0</v>
      </c>
      <c r="T155" s="71">
        <v>0</v>
      </c>
    </row>
    <row r="156" spans="1:20" x14ac:dyDescent="0.3">
      <c r="A156" s="9">
        <v>155</v>
      </c>
      <c r="B156" s="4" t="s">
        <v>37</v>
      </c>
      <c r="C156" s="5" t="s">
        <v>42</v>
      </c>
      <c r="D156" s="13">
        <v>19</v>
      </c>
      <c r="E156" s="19" t="s">
        <v>12</v>
      </c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6"/>
    </row>
    <row r="157" spans="1:20" ht="17.25" x14ac:dyDescent="0.3">
      <c r="A157" s="9">
        <v>156</v>
      </c>
      <c r="B157" s="4" t="s">
        <v>37</v>
      </c>
      <c r="C157" s="5" t="s">
        <v>42</v>
      </c>
      <c r="D157" s="13">
        <v>20</v>
      </c>
      <c r="E157" s="19" t="s">
        <v>29</v>
      </c>
      <c r="F157" s="30">
        <v>10044</v>
      </c>
      <c r="G157" s="30">
        <v>9265</v>
      </c>
      <c r="H157" s="21">
        <f>(H158+H159)/(1-H163)</f>
        <v>10764.873563218389</v>
      </c>
      <c r="I157" s="21">
        <f t="shared" ref="I157" si="127">(I158+I159)/(1-I163)</f>
        <v>10679.287356321838</v>
      </c>
      <c r="J157" s="21">
        <f t="shared" ref="J157" si="128">(J158+J159)/(1-J163)</f>
        <v>10593.701149425287</v>
      </c>
      <c r="K157" s="21">
        <f t="shared" ref="K157" si="129">(K158+K159)/(1-K163)</f>
        <v>8783.977011494253</v>
      </c>
      <c r="L157" s="21">
        <f t="shared" ref="L157" si="130">(L158+L159)/(1-L163)</f>
        <v>8698.3908045977023</v>
      </c>
      <c r="M157" s="21">
        <f t="shared" ref="M157" si="131">(M158+M159)/(1-M163)</f>
        <v>8612.8045977011498</v>
      </c>
      <c r="N157" s="21">
        <f t="shared" ref="N157" si="132">(N158+N159)/(1-N163)</f>
        <v>8527.2183908045972</v>
      </c>
      <c r="O157" s="21">
        <f t="shared" ref="O157" si="133">(O158+O159)/(1-O163)</f>
        <v>8441.6321839080465</v>
      </c>
      <c r="P157" s="21">
        <f t="shared" ref="P157" si="134">(P158+P159)/(1-P163)</f>
        <v>8356.045977011494</v>
      </c>
      <c r="Q157" s="21">
        <f t="shared" ref="Q157" si="135">(Q158+Q159)/(1-Q163)</f>
        <v>8270.4597701149432</v>
      </c>
      <c r="R157" s="21">
        <f t="shared" ref="R157" si="136">(R158+R159)/(1-R163)</f>
        <v>8227.6666666666661</v>
      </c>
      <c r="S157" s="21">
        <f t="shared" ref="S157" si="137">(S158+S159)/(1-S163)</f>
        <v>8142.0804597701153</v>
      </c>
      <c r="T157" s="21">
        <f t="shared" ref="T157" si="138">(T158+T159)/(1-T163)</f>
        <v>8099.2873563218391</v>
      </c>
    </row>
    <row r="158" spans="1:20" x14ac:dyDescent="0.3">
      <c r="A158" s="9">
        <v>157</v>
      </c>
      <c r="B158" s="4" t="s">
        <v>37</v>
      </c>
      <c r="C158" s="5" t="s">
        <v>42</v>
      </c>
      <c r="D158" s="13">
        <v>21</v>
      </c>
      <c r="E158" s="19" t="s">
        <v>13</v>
      </c>
      <c r="F158" s="30">
        <v>361</v>
      </c>
      <c r="G158" s="30">
        <v>630</v>
      </c>
      <c r="H158" s="30">
        <v>1500</v>
      </c>
      <c r="I158" s="74">
        <v>1500</v>
      </c>
      <c r="J158" s="74">
        <v>1500</v>
      </c>
      <c r="K158" s="30"/>
      <c r="L158" s="30"/>
      <c r="M158" s="30"/>
      <c r="N158" s="30"/>
      <c r="O158" s="30"/>
      <c r="P158" s="30"/>
      <c r="Q158" s="30"/>
      <c r="R158" s="30"/>
      <c r="S158" s="30"/>
      <c r="T158" s="31"/>
    </row>
    <row r="159" spans="1:20" ht="17.25" x14ac:dyDescent="0.3">
      <c r="A159" s="9">
        <v>158</v>
      </c>
      <c r="B159" s="4" t="s">
        <v>37</v>
      </c>
      <c r="C159" s="5" t="s">
        <v>42</v>
      </c>
      <c r="D159" s="13">
        <v>22</v>
      </c>
      <c r="E159" s="19" t="s">
        <v>30</v>
      </c>
      <c r="F159" s="32">
        <f>F145+F149+F153</f>
        <v>8173</v>
      </c>
      <c r="G159" s="32">
        <f>G145+G149+G153</f>
        <v>7410</v>
      </c>
      <c r="H159" s="21">
        <f t="shared" ref="H159:T159" si="139">H145+H149+H153</f>
        <v>7865.44</v>
      </c>
      <c r="I159" s="21">
        <f t="shared" si="139"/>
        <v>7790.98</v>
      </c>
      <c r="J159" s="21">
        <f t="shared" si="139"/>
        <v>7716.52</v>
      </c>
      <c r="K159" s="21">
        <f t="shared" si="139"/>
        <v>7642.06</v>
      </c>
      <c r="L159" s="21">
        <f t="shared" si="139"/>
        <v>7567.6</v>
      </c>
      <c r="M159" s="21">
        <f t="shared" si="139"/>
        <v>7493.14</v>
      </c>
      <c r="N159" s="21">
        <f t="shared" si="139"/>
        <v>7418.68</v>
      </c>
      <c r="O159" s="21">
        <f t="shared" si="139"/>
        <v>7344.22</v>
      </c>
      <c r="P159" s="21">
        <f t="shared" si="139"/>
        <v>7269.76</v>
      </c>
      <c r="Q159" s="21">
        <f t="shared" si="139"/>
        <v>7195.3</v>
      </c>
      <c r="R159" s="21">
        <f t="shared" si="139"/>
        <v>7158.07</v>
      </c>
      <c r="S159" s="21">
        <f t="shared" si="139"/>
        <v>7083.6100000000006</v>
      </c>
      <c r="T159" s="22">
        <f t="shared" si="139"/>
        <v>7046.38</v>
      </c>
    </row>
    <row r="160" spans="1:20" ht="17.25" x14ac:dyDescent="0.3">
      <c r="A160" s="9">
        <v>159</v>
      </c>
      <c r="B160" s="4" t="s">
        <v>37</v>
      </c>
      <c r="C160" s="5" t="s">
        <v>42</v>
      </c>
      <c r="D160" s="13">
        <v>23</v>
      </c>
      <c r="E160" s="19" t="s">
        <v>31</v>
      </c>
      <c r="F160" s="32">
        <f>F159/365</f>
        <v>22.391780821917809</v>
      </c>
      <c r="G160" s="32">
        <f>G159/365</f>
        <v>20.301369863013697</v>
      </c>
      <c r="H160" s="21">
        <f t="shared" ref="H160:T160" si="140">H159/365</f>
        <v>21.549150684931504</v>
      </c>
      <c r="I160" s="21">
        <f t="shared" si="140"/>
        <v>21.345150684931507</v>
      </c>
      <c r="J160" s="21">
        <f t="shared" si="140"/>
        <v>21.141150684931507</v>
      </c>
      <c r="K160" s="21">
        <f t="shared" si="140"/>
        <v>20.93715068493151</v>
      </c>
      <c r="L160" s="21">
        <f t="shared" si="140"/>
        <v>20.733150684931509</v>
      </c>
      <c r="M160" s="21">
        <f t="shared" si="140"/>
        <v>20.529150684931508</v>
      </c>
      <c r="N160" s="21">
        <f t="shared" si="140"/>
        <v>20.325150684931508</v>
      </c>
      <c r="O160" s="21">
        <f t="shared" si="140"/>
        <v>20.121150684931507</v>
      </c>
      <c r="P160" s="21">
        <f t="shared" si="140"/>
        <v>19.917150684931507</v>
      </c>
      <c r="Q160" s="21">
        <f t="shared" si="140"/>
        <v>19.713150684931506</v>
      </c>
      <c r="R160" s="21">
        <f t="shared" si="140"/>
        <v>19.611150684931506</v>
      </c>
      <c r="S160" s="21">
        <f t="shared" si="140"/>
        <v>19.407150684931509</v>
      </c>
      <c r="T160" s="22">
        <f t="shared" si="140"/>
        <v>19.305150684931508</v>
      </c>
    </row>
    <row r="161" spans="1:20" x14ac:dyDescent="0.3">
      <c r="A161" s="9">
        <v>160</v>
      </c>
      <c r="B161" s="4" t="s">
        <v>37</v>
      </c>
      <c r="C161" s="5" t="s">
        <v>42</v>
      </c>
      <c r="D161" s="13">
        <v>24</v>
      </c>
      <c r="E161" s="19" t="s">
        <v>14</v>
      </c>
      <c r="F161" s="33">
        <f>(F145)/F140*1000/365</f>
        <v>106.13277133825079</v>
      </c>
      <c r="G161" s="33">
        <f>(G145)/G140*1000/365</f>
        <v>101.77028451001053</v>
      </c>
      <c r="H161" s="20">
        <v>102</v>
      </c>
      <c r="I161" s="71">
        <v>102</v>
      </c>
      <c r="J161" s="71">
        <v>102</v>
      </c>
      <c r="K161" s="71">
        <v>102</v>
      </c>
      <c r="L161" s="71">
        <v>102</v>
      </c>
      <c r="M161" s="71">
        <v>102</v>
      </c>
      <c r="N161" s="71">
        <v>102</v>
      </c>
      <c r="O161" s="71">
        <v>102</v>
      </c>
      <c r="P161" s="71">
        <v>102</v>
      </c>
      <c r="Q161" s="71">
        <v>102</v>
      </c>
      <c r="R161" s="71">
        <v>102</v>
      </c>
      <c r="S161" s="71">
        <v>102</v>
      </c>
      <c r="T161" s="71">
        <v>102</v>
      </c>
    </row>
    <row r="162" spans="1:20" x14ac:dyDescent="0.3">
      <c r="A162" s="9">
        <v>161</v>
      </c>
      <c r="B162" s="4" t="s">
        <v>37</v>
      </c>
      <c r="C162" s="5" t="s">
        <v>42</v>
      </c>
      <c r="D162" s="13">
        <v>25</v>
      </c>
      <c r="E162" s="19" t="s">
        <v>15</v>
      </c>
      <c r="F162" s="25"/>
      <c r="G162" s="25"/>
      <c r="H162" s="25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</row>
    <row r="163" spans="1:20" x14ac:dyDescent="0.3">
      <c r="A163" s="9">
        <v>162</v>
      </c>
      <c r="B163" s="4" t="s">
        <v>37</v>
      </c>
      <c r="C163" s="5" t="s">
        <v>42</v>
      </c>
      <c r="D163" s="13">
        <v>26</v>
      </c>
      <c r="E163" s="19" t="s">
        <v>16</v>
      </c>
      <c r="F163" s="34">
        <f>(F157-F159-F158)/F157</f>
        <v>0.15033851055356431</v>
      </c>
      <c r="G163" s="34">
        <f>(G157-G159-G158)/G157</f>
        <v>0.13221802482460873</v>
      </c>
      <c r="H163" s="35">
        <v>0.13</v>
      </c>
      <c r="I163" s="75">
        <v>0.13</v>
      </c>
      <c r="J163" s="75">
        <v>0.13</v>
      </c>
      <c r="K163" s="75">
        <v>0.13</v>
      </c>
      <c r="L163" s="75">
        <v>0.13</v>
      </c>
      <c r="M163" s="75">
        <v>0.13</v>
      </c>
      <c r="N163" s="75">
        <v>0.13</v>
      </c>
      <c r="O163" s="75">
        <v>0.13</v>
      </c>
      <c r="P163" s="75">
        <v>0.13</v>
      </c>
      <c r="Q163" s="75">
        <v>0.13</v>
      </c>
      <c r="R163" s="75">
        <v>0.13</v>
      </c>
      <c r="S163" s="75">
        <v>0.13</v>
      </c>
      <c r="T163" s="75">
        <v>0.13</v>
      </c>
    </row>
    <row r="164" spans="1:20" ht="17.25" x14ac:dyDescent="0.3">
      <c r="A164" s="9">
        <v>163</v>
      </c>
      <c r="B164" s="4" t="s">
        <v>37</v>
      </c>
      <c r="C164" s="5" t="s">
        <v>42</v>
      </c>
      <c r="D164" s="13">
        <v>27</v>
      </c>
      <c r="E164" s="19" t="s">
        <v>32</v>
      </c>
      <c r="F164" s="36">
        <f t="shared" ref="F164:T164" si="141">F157-F158-F159</f>
        <v>1510</v>
      </c>
      <c r="G164" s="36">
        <f t="shared" si="141"/>
        <v>1225</v>
      </c>
      <c r="H164" s="36">
        <f t="shared" si="141"/>
        <v>1399.4335632183893</v>
      </c>
      <c r="I164" s="36">
        <f t="shared" si="141"/>
        <v>1388.3073563218386</v>
      </c>
      <c r="J164" s="36">
        <f t="shared" si="141"/>
        <v>1377.181149425287</v>
      </c>
      <c r="K164" s="36">
        <f t="shared" si="141"/>
        <v>1141.9170114942526</v>
      </c>
      <c r="L164" s="36">
        <f t="shared" si="141"/>
        <v>1130.7908045977019</v>
      </c>
      <c r="M164" s="36">
        <f t="shared" si="141"/>
        <v>1119.6645977011494</v>
      </c>
      <c r="N164" s="36">
        <f t="shared" si="141"/>
        <v>1108.5383908045969</v>
      </c>
      <c r="O164" s="36">
        <f t="shared" si="141"/>
        <v>1097.4121839080462</v>
      </c>
      <c r="P164" s="36">
        <f t="shared" si="141"/>
        <v>1086.2859770114937</v>
      </c>
      <c r="Q164" s="36">
        <f t="shared" si="141"/>
        <v>1075.1597701149431</v>
      </c>
      <c r="R164" s="36">
        <f t="shared" si="141"/>
        <v>1069.5966666666664</v>
      </c>
      <c r="S164" s="36">
        <f t="shared" si="141"/>
        <v>1058.4704597701148</v>
      </c>
      <c r="T164" s="37">
        <f t="shared" si="141"/>
        <v>1052.907356321839</v>
      </c>
    </row>
    <row r="165" spans="1:20" x14ac:dyDescent="0.3">
      <c r="A165" s="9">
        <v>164</v>
      </c>
      <c r="B165" s="4" t="s">
        <v>37</v>
      </c>
      <c r="C165" s="5" t="s">
        <v>42</v>
      </c>
      <c r="D165" s="13">
        <v>28</v>
      </c>
      <c r="E165" s="19" t="s">
        <v>17</v>
      </c>
      <c r="F165" s="21">
        <f>F168+F167+F166</f>
        <v>6784</v>
      </c>
      <c r="G165" s="21">
        <f>G168+G167+G166</f>
        <v>6177</v>
      </c>
      <c r="H165" s="21">
        <f t="shared" ref="H165:T165" si="142">H168+H167+H166</f>
        <v>7144.2199999999993</v>
      </c>
      <c r="I165" s="21">
        <f t="shared" si="142"/>
        <v>7106.99</v>
      </c>
      <c r="J165" s="21">
        <f t="shared" si="142"/>
        <v>7069.7599999999993</v>
      </c>
      <c r="K165" s="21">
        <f t="shared" si="142"/>
        <v>7032.53</v>
      </c>
      <c r="L165" s="21">
        <f t="shared" si="142"/>
        <v>6995.2999999999993</v>
      </c>
      <c r="M165" s="21">
        <f t="shared" si="142"/>
        <v>6958.07</v>
      </c>
      <c r="N165" s="21">
        <f t="shared" si="142"/>
        <v>6920.84</v>
      </c>
      <c r="O165" s="21">
        <f t="shared" si="142"/>
        <v>6883.61</v>
      </c>
      <c r="P165" s="21">
        <f t="shared" si="142"/>
        <v>6846.3799999999992</v>
      </c>
      <c r="Q165" s="21">
        <f t="shared" si="142"/>
        <v>6809.15</v>
      </c>
      <c r="R165" s="21">
        <f t="shared" si="142"/>
        <v>6771.92</v>
      </c>
      <c r="S165" s="21">
        <f t="shared" si="142"/>
        <v>6734.69</v>
      </c>
      <c r="T165" s="22">
        <f t="shared" si="142"/>
        <v>6697.4599999999991</v>
      </c>
    </row>
    <row r="166" spans="1:20" ht="17.25" x14ac:dyDescent="0.3">
      <c r="A166" s="9">
        <v>165</v>
      </c>
      <c r="B166" s="4" t="s">
        <v>37</v>
      </c>
      <c r="C166" s="5" t="s">
        <v>42</v>
      </c>
      <c r="D166" s="13">
        <v>29</v>
      </c>
      <c r="E166" s="19" t="s">
        <v>33</v>
      </c>
      <c r="F166" s="21">
        <f>F147</f>
        <v>3861</v>
      </c>
      <c r="G166" s="21">
        <f>G147</f>
        <v>3708</v>
      </c>
      <c r="H166" s="21">
        <f t="shared" ref="H166:T166" si="143">H147</f>
        <v>4244.2199999999993</v>
      </c>
      <c r="I166" s="21">
        <f t="shared" si="143"/>
        <v>4206.99</v>
      </c>
      <c r="J166" s="21">
        <f t="shared" si="143"/>
        <v>4169.7599999999993</v>
      </c>
      <c r="K166" s="21">
        <f t="shared" si="143"/>
        <v>4132.53</v>
      </c>
      <c r="L166" s="21">
        <f t="shared" si="143"/>
        <v>4095.2999999999997</v>
      </c>
      <c r="M166" s="21">
        <f t="shared" si="143"/>
        <v>4058.0699999999997</v>
      </c>
      <c r="N166" s="21">
        <f t="shared" si="143"/>
        <v>4020.8399999999997</v>
      </c>
      <c r="O166" s="21">
        <f t="shared" si="143"/>
        <v>3983.6099999999997</v>
      </c>
      <c r="P166" s="21">
        <f t="shared" si="143"/>
        <v>3946.3799999999997</v>
      </c>
      <c r="Q166" s="21">
        <f t="shared" si="143"/>
        <v>3909.1499999999996</v>
      </c>
      <c r="R166" s="21">
        <f t="shared" si="143"/>
        <v>3871.9199999999996</v>
      </c>
      <c r="S166" s="21">
        <f t="shared" si="143"/>
        <v>3834.6899999999996</v>
      </c>
      <c r="T166" s="22">
        <f t="shared" si="143"/>
        <v>3797.4599999999996</v>
      </c>
    </row>
    <row r="167" spans="1:20" ht="17.25" x14ac:dyDescent="0.3">
      <c r="A167" s="9">
        <v>166</v>
      </c>
      <c r="B167" s="4" t="s">
        <v>37</v>
      </c>
      <c r="C167" s="5" t="s">
        <v>42</v>
      </c>
      <c r="D167" s="13">
        <v>30</v>
      </c>
      <c r="E167" s="19" t="s">
        <v>34</v>
      </c>
      <c r="F167" s="21">
        <f t="shared" ref="F167:T167" si="144">F151</f>
        <v>2923</v>
      </c>
      <c r="G167" s="21">
        <f t="shared" si="144"/>
        <v>2469</v>
      </c>
      <c r="H167" s="21">
        <f t="shared" si="144"/>
        <v>2900</v>
      </c>
      <c r="I167" s="21">
        <f t="shared" si="144"/>
        <v>2900</v>
      </c>
      <c r="J167" s="21">
        <f t="shared" si="144"/>
        <v>2900</v>
      </c>
      <c r="K167" s="21">
        <f t="shared" si="144"/>
        <v>2900</v>
      </c>
      <c r="L167" s="21">
        <f t="shared" si="144"/>
        <v>2900</v>
      </c>
      <c r="M167" s="21">
        <f t="shared" si="144"/>
        <v>2900</v>
      </c>
      <c r="N167" s="21">
        <f t="shared" si="144"/>
        <v>2900</v>
      </c>
      <c r="O167" s="21">
        <f t="shared" si="144"/>
        <v>2900</v>
      </c>
      <c r="P167" s="21">
        <f t="shared" si="144"/>
        <v>2900</v>
      </c>
      <c r="Q167" s="21">
        <f t="shared" si="144"/>
        <v>2900</v>
      </c>
      <c r="R167" s="21">
        <f t="shared" si="144"/>
        <v>2900</v>
      </c>
      <c r="S167" s="21">
        <f t="shared" si="144"/>
        <v>2900</v>
      </c>
      <c r="T167" s="22">
        <f t="shared" si="144"/>
        <v>2900</v>
      </c>
    </row>
    <row r="168" spans="1:20" ht="17.25" x14ac:dyDescent="0.3">
      <c r="A168" s="9">
        <v>167</v>
      </c>
      <c r="B168" s="4" t="s">
        <v>37</v>
      </c>
      <c r="C168" s="5" t="s">
        <v>42</v>
      </c>
      <c r="D168" s="13">
        <v>31</v>
      </c>
      <c r="E168" s="19" t="s">
        <v>35</v>
      </c>
      <c r="F168" s="21">
        <f t="shared" ref="F168:T168" si="145">F155</f>
        <v>0</v>
      </c>
      <c r="G168" s="21">
        <f t="shared" si="145"/>
        <v>0</v>
      </c>
      <c r="H168" s="21">
        <f t="shared" si="145"/>
        <v>0</v>
      </c>
      <c r="I168" s="21">
        <f t="shared" si="145"/>
        <v>0</v>
      </c>
      <c r="J168" s="21">
        <f t="shared" si="145"/>
        <v>0</v>
      </c>
      <c r="K168" s="21">
        <f t="shared" si="145"/>
        <v>0</v>
      </c>
      <c r="L168" s="21">
        <f t="shared" si="145"/>
        <v>0</v>
      </c>
      <c r="M168" s="21">
        <f t="shared" si="145"/>
        <v>0</v>
      </c>
      <c r="N168" s="21">
        <f t="shared" si="145"/>
        <v>0</v>
      </c>
      <c r="O168" s="21">
        <f t="shared" si="145"/>
        <v>0</v>
      </c>
      <c r="P168" s="21">
        <f t="shared" si="145"/>
        <v>0</v>
      </c>
      <c r="Q168" s="21">
        <f t="shared" si="145"/>
        <v>0</v>
      </c>
      <c r="R168" s="21">
        <f t="shared" si="145"/>
        <v>0</v>
      </c>
      <c r="S168" s="21">
        <f t="shared" si="145"/>
        <v>0</v>
      </c>
      <c r="T168" s="22">
        <f t="shared" si="145"/>
        <v>0</v>
      </c>
    </row>
    <row r="169" spans="1:20" x14ac:dyDescent="0.3">
      <c r="A169" s="9">
        <v>168</v>
      </c>
      <c r="B169" s="4" t="s">
        <v>37</v>
      </c>
      <c r="C169" s="5" t="s">
        <v>42</v>
      </c>
      <c r="D169" s="13">
        <v>32</v>
      </c>
      <c r="E169" s="19" t="s">
        <v>18</v>
      </c>
      <c r="F169" s="38">
        <f>(F170-F165)/F170</f>
        <v>0</v>
      </c>
      <c r="G169" s="38">
        <f>(G170-G165)/G170</f>
        <v>1.6186468112657819E-4</v>
      </c>
      <c r="H169" s="39">
        <v>0.1</v>
      </c>
      <c r="I169" s="76">
        <v>0.1</v>
      </c>
      <c r="J169" s="76">
        <v>0.1</v>
      </c>
      <c r="K169" s="76">
        <v>0.1</v>
      </c>
      <c r="L169" s="76">
        <v>0.1</v>
      </c>
      <c r="M169" s="76">
        <v>0.1</v>
      </c>
      <c r="N169" s="76">
        <v>0.1</v>
      </c>
      <c r="O169" s="76">
        <v>0.1</v>
      </c>
      <c r="P169" s="76">
        <v>0.1</v>
      </c>
      <c r="Q169" s="76">
        <v>0.1</v>
      </c>
      <c r="R169" s="76">
        <v>0.1</v>
      </c>
      <c r="S169" s="76">
        <v>0.1</v>
      </c>
      <c r="T169" s="76">
        <v>0.1</v>
      </c>
    </row>
    <row r="170" spans="1:20" x14ac:dyDescent="0.3">
      <c r="A170" s="9">
        <v>169</v>
      </c>
      <c r="B170" s="4" t="s">
        <v>37</v>
      </c>
      <c r="C170" s="5" t="s">
        <v>42</v>
      </c>
      <c r="D170" s="13">
        <v>33</v>
      </c>
      <c r="E170" s="19" t="s">
        <v>19</v>
      </c>
      <c r="F170" s="41">
        <v>6784</v>
      </c>
      <c r="G170" s="41">
        <v>6178</v>
      </c>
      <c r="H170" s="21">
        <f>H165/(1-H169)</f>
        <v>7938.022222222221</v>
      </c>
      <c r="I170" s="21">
        <f t="shared" ref="I170:T170" si="146">I165/(1-I169)</f>
        <v>7896.6555555555551</v>
      </c>
      <c r="J170" s="21">
        <f t="shared" si="146"/>
        <v>7855.2888888888883</v>
      </c>
      <c r="K170" s="21">
        <f t="shared" si="146"/>
        <v>7813.9222222222215</v>
      </c>
      <c r="L170" s="21">
        <f t="shared" si="146"/>
        <v>7772.5555555555547</v>
      </c>
      <c r="M170" s="21">
        <f t="shared" si="146"/>
        <v>7731.188888888888</v>
      </c>
      <c r="N170" s="21">
        <f t="shared" si="146"/>
        <v>7689.8222222222221</v>
      </c>
      <c r="O170" s="21">
        <f t="shared" si="146"/>
        <v>7648.4555555555553</v>
      </c>
      <c r="P170" s="21">
        <f t="shared" si="146"/>
        <v>7607.0888888888876</v>
      </c>
      <c r="Q170" s="21">
        <f t="shared" si="146"/>
        <v>7565.7222222222217</v>
      </c>
      <c r="R170" s="21">
        <f t="shared" si="146"/>
        <v>7524.3555555555558</v>
      </c>
      <c r="S170" s="21">
        <f t="shared" si="146"/>
        <v>7482.9888888888881</v>
      </c>
      <c r="T170" s="22">
        <f t="shared" si="146"/>
        <v>7441.6222222222214</v>
      </c>
    </row>
    <row r="171" spans="1:20" ht="18" thickBot="1" x14ac:dyDescent="0.35">
      <c r="A171" s="42">
        <v>170</v>
      </c>
      <c r="B171" s="43" t="s">
        <v>37</v>
      </c>
      <c r="C171" s="44" t="s">
        <v>42</v>
      </c>
      <c r="D171" s="45">
        <v>34</v>
      </c>
      <c r="E171" s="46" t="s">
        <v>36</v>
      </c>
      <c r="F171" s="47">
        <f t="shared" ref="F171:T171" si="147">F170/365</f>
        <v>18.586301369863012</v>
      </c>
      <c r="G171" s="47">
        <f t="shared" si="147"/>
        <v>16.926027397260274</v>
      </c>
      <c r="H171" s="47">
        <f t="shared" si="147"/>
        <v>21.748006088280057</v>
      </c>
      <c r="I171" s="47">
        <f t="shared" si="147"/>
        <v>21.634672754946727</v>
      </c>
      <c r="J171" s="47">
        <f t="shared" si="147"/>
        <v>21.521339421613394</v>
      </c>
      <c r="K171" s="47">
        <f t="shared" si="147"/>
        <v>21.408006088280057</v>
      </c>
      <c r="L171" s="47">
        <f t="shared" si="147"/>
        <v>21.294672754946724</v>
      </c>
      <c r="M171" s="47">
        <f t="shared" si="147"/>
        <v>21.181339421613391</v>
      </c>
      <c r="N171" s="47">
        <f t="shared" si="147"/>
        <v>21.068006088280061</v>
      </c>
      <c r="O171" s="47">
        <f t="shared" si="147"/>
        <v>20.954672754946728</v>
      </c>
      <c r="P171" s="47">
        <f t="shared" si="147"/>
        <v>20.841339421613391</v>
      </c>
      <c r="Q171" s="47">
        <f t="shared" si="147"/>
        <v>20.728006088280061</v>
      </c>
      <c r="R171" s="47">
        <f t="shared" si="147"/>
        <v>20.614672754946728</v>
      </c>
      <c r="S171" s="47">
        <f t="shared" si="147"/>
        <v>20.501339421613391</v>
      </c>
      <c r="T171" s="48">
        <f t="shared" si="147"/>
        <v>20.388006088280058</v>
      </c>
    </row>
    <row r="172" spans="1:20" x14ac:dyDescent="0.3">
      <c r="A172" s="49">
        <v>171</v>
      </c>
      <c r="B172" s="4" t="s">
        <v>37</v>
      </c>
      <c r="C172" s="5" t="s">
        <v>43</v>
      </c>
      <c r="D172" s="4">
        <v>1</v>
      </c>
      <c r="E172" s="6" t="s">
        <v>5</v>
      </c>
      <c r="F172" s="7">
        <v>155</v>
      </c>
      <c r="G172" s="7">
        <v>162</v>
      </c>
      <c r="H172" s="68">
        <f>ROUND(G172*(1+'Rahvaarvu prognoos (Stat)'!F$3),0)</f>
        <v>160</v>
      </c>
      <c r="I172" s="8">
        <f>ROUND(H172*(1+'Rahvaarvu prognoos (Stat)'!G$3),0)</f>
        <v>158</v>
      </c>
      <c r="J172" s="8">
        <f>ROUND(I172*(1+'Rahvaarvu prognoos (Stat)'!H$3),0)</f>
        <v>156</v>
      </c>
      <c r="K172" s="8">
        <f>ROUND(J172*(1+'Rahvaarvu prognoos (Stat)'!I$3),0)</f>
        <v>154</v>
      </c>
      <c r="L172" s="8">
        <f>ROUND(K172*(1+'Rahvaarvu prognoos (Stat)'!J$3),0)</f>
        <v>152</v>
      </c>
      <c r="M172" s="8">
        <f>ROUND(L172*(1+'Rahvaarvu prognoos (Stat)'!K$3),0)</f>
        <v>150</v>
      </c>
      <c r="N172" s="8">
        <f>ROUND(M172*(1+'Rahvaarvu prognoos (Stat)'!L$3),0)</f>
        <v>148</v>
      </c>
      <c r="O172" s="8">
        <f>ROUND(N172*(1+'Rahvaarvu prognoos (Stat)'!M$3),0)</f>
        <v>146</v>
      </c>
      <c r="P172" s="8">
        <f>ROUND(O172*(1+'Rahvaarvu prognoos (Stat)'!N$3),0)</f>
        <v>144</v>
      </c>
      <c r="Q172" s="8">
        <f>ROUND(P172*(1+'Rahvaarvu prognoos (Stat)'!O$3),0)</f>
        <v>142</v>
      </c>
      <c r="R172" s="8">
        <f>ROUND(Q172*(1+'Rahvaarvu prognoos (Stat)'!P$3),0)</f>
        <v>140</v>
      </c>
      <c r="S172" s="8">
        <f>ROUND(R172*(1+'Rahvaarvu prognoos (Stat)'!Q$3),0)</f>
        <v>138</v>
      </c>
      <c r="T172" s="8">
        <f>ROUND(S172*(1+'Rahvaarvu prognoos (Stat)'!R$3),0)</f>
        <v>136</v>
      </c>
    </row>
    <row r="173" spans="1:20" x14ac:dyDescent="0.3">
      <c r="A173" s="10">
        <v>172</v>
      </c>
      <c r="B173" s="4" t="s">
        <v>37</v>
      </c>
      <c r="C173" s="5" t="s">
        <v>43</v>
      </c>
      <c r="D173" s="10">
        <v>2</v>
      </c>
      <c r="E173" s="11" t="s">
        <v>6</v>
      </c>
      <c r="F173" s="12">
        <v>29</v>
      </c>
      <c r="G173" s="12">
        <v>29</v>
      </c>
      <c r="H173" s="69">
        <v>29</v>
      </c>
      <c r="I173" s="69">
        <v>29</v>
      </c>
      <c r="J173" s="69">
        <v>29</v>
      </c>
      <c r="K173" s="69">
        <v>29</v>
      </c>
      <c r="L173" s="69">
        <v>29</v>
      </c>
      <c r="M173" s="69">
        <v>29</v>
      </c>
      <c r="N173" s="69">
        <v>29</v>
      </c>
      <c r="O173" s="69">
        <v>29</v>
      </c>
      <c r="P173" s="69">
        <v>29</v>
      </c>
      <c r="Q173" s="69">
        <v>29</v>
      </c>
      <c r="R173" s="69">
        <v>29</v>
      </c>
      <c r="S173" s="69">
        <v>29</v>
      </c>
      <c r="T173" s="69">
        <v>29</v>
      </c>
    </row>
    <row r="174" spans="1:20" x14ac:dyDescent="0.3">
      <c r="A174" s="9">
        <v>173</v>
      </c>
      <c r="B174" s="4" t="s">
        <v>37</v>
      </c>
      <c r="C174" s="5" t="s">
        <v>43</v>
      </c>
      <c r="D174" s="13">
        <v>3</v>
      </c>
      <c r="E174" s="14" t="s">
        <v>7</v>
      </c>
      <c r="F174" s="15">
        <v>100</v>
      </c>
      <c r="G174" s="15">
        <v>100</v>
      </c>
      <c r="H174" s="70">
        <v>99</v>
      </c>
      <c r="I174" s="70">
        <v>98</v>
      </c>
      <c r="J174" s="70">
        <v>97</v>
      </c>
      <c r="K174" s="70">
        <v>96</v>
      </c>
      <c r="L174" s="70">
        <v>95</v>
      </c>
      <c r="M174" s="70">
        <v>94</v>
      </c>
      <c r="N174" s="70">
        <v>93</v>
      </c>
      <c r="O174" s="70">
        <v>92</v>
      </c>
      <c r="P174" s="70">
        <v>91</v>
      </c>
      <c r="Q174" s="70">
        <v>90</v>
      </c>
      <c r="R174" s="70">
        <v>89</v>
      </c>
      <c r="S174" s="70">
        <v>88</v>
      </c>
      <c r="T174" s="70">
        <v>87</v>
      </c>
    </row>
    <row r="175" spans="1:20" x14ac:dyDescent="0.3">
      <c r="A175" s="9">
        <v>174</v>
      </c>
      <c r="B175" s="4" t="s">
        <v>37</v>
      </c>
      <c r="C175" s="5" t="s">
        <v>43</v>
      </c>
      <c r="D175" s="13">
        <v>4</v>
      </c>
      <c r="E175" s="14" t="s">
        <v>8</v>
      </c>
      <c r="F175" s="17">
        <f t="shared" ref="F175:T175" si="148">F174/F172</f>
        <v>0.64516129032258063</v>
      </c>
      <c r="G175" s="17">
        <f t="shared" si="148"/>
        <v>0.61728395061728392</v>
      </c>
      <c r="H175" s="17">
        <f t="shared" si="148"/>
        <v>0.61875000000000002</v>
      </c>
      <c r="I175" s="17">
        <f t="shared" si="148"/>
        <v>0.620253164556962</v>
      </c>
      <c r="J175" s="17">
        <f t="shared" si="148"/>
        <v>0.62179487179487181</v>
      </c>
      <c r="K175" s="17">
        <f t="shared" si="148"/>
        <v>0.62337662337662336</v>
      </c>
      <c r="L175" s="17">
        <f t="shared" si="148"/>
        <v>0.625</v>
      </c>
      <c r="M175" s="17">
        <f t="shared" si="148"/>
        <v>0.62666666666666671</v>
      </c>
      <c r="N175" s="17">
        <f t="shared" si="148"/>
        <v>0.6283783783783784</v>
      </c>
      <c r="O175" s="17">
        <f t="shared" si="148"/>
        <v>0.63013698630136983</v>
      </c>
      <c r="P175" s="17">
        <f t="shared" si="148"/>
        <v>0.63194444444444442</v>
      </c>
      <c r="Q175" s="17">
        <f t="shared" si="148"/>
        <v>0.63380281690140849</v>
      </c>
      <c r="R175" s="17">
        <f t="shared" si="148"/>
        <v>0.63571428571428568</v>
      </c>
      <c r="S175" s="17">
        <f t="shared" si="148"/>
        <v>0.6376811594202898</v>
      </c>
      <c r="T175" s="18">
        <f t="shared" si="148"/>
        <v>0.63970588235294112</v>
      </c>
    </row>
    <row r="176" spans="1:20" x14ac:dyDescent="0.3">
      <c r="A176" s="9">
        <v>175</v>
      </c>
      <c r="B176" s="4" t="s">
        <v>37</v>
      </c>
      <c r="C176" s="5" t="s">
        <v>43</v>
      </c>
      <c r="D176" s="13">
        <v>5</v>
      </c>
      <c r="E176" s="14" t="s">
        <v>94</v>
      </c>
      <c r="F176" s="12">
        <v>20</v>
      </c>
      <c r="G176" s="12">
        <v>20</v>
      </c>
      <c r="H176" s="69">
        <v>20</v>
      </c>
      <c r="I176" s="69">
        <v>20</v>
      </c>
      <c r="J176" s="69">
        <v>20</v>
      </c>
      <c r="K176" s="69">
        <v>20</v>
      </c>
      <c r="L176" s="69">
        <v>20</v>
      </c>
      <c r="M176" s="69">
        <v>20</v>
      </c>
      <c r="N176" s="69">
        <v>20</v>
      </c>
      <c r="O176" s="69">
        <v>20</v>
      </c>
      <c r="P176" s="69">
        <v>20</v>
      </c>
      <c r="Q176" s="69">
        <v>20</v>
      </c>
      <c r="R176" s="69">
        <v>20</v>
      </c>
      <c r="S176" s="69">
        <v>20</v>
      </c>
      <c r="T176" s="69">
        <v>20</v>
      </c>
    </row>
    <row r="177" spans="1:20" x14ac:dyDescent="0.3">
      <c r="A177" s="9">
        <v>176</v>
      </c>
      <c r="B177" s="4" t="s">
        <v>37</v>
      </c>
      <c r="C177" s="5" t="s">
        <v>43</v>
      </c>
      <c r="D177" s="13">
        <v>6</v>
      </c>
      <c r="E177" s="14" t="s">
        <v>9</v>
      </c>
      <c r="F177" s="15">
        <v>90</v>
      </c>
      <c r="G177" s="15">
        <v>90</v>
      </c>
      <c r="H177" s="70">
        <f>ROUND(H172*G178,0)</f>
        <v>89</v>
      </c>
      <c r="I177" s="70">
        <f t="shared" ref="I177:T177" si="149">ROUND(I172*H178,0)</f>
        <v>88</v>
      </c>
      <c r="J177" s="70">
        <f t="shared" si="149"/>
        <v>87</v>
      </c>
      <c r="K177" s="70">
        <f t="shared" si="149"/>
        <v>86</v>
      </c>
      <c r="L177" s="70">
        <f t="shared" si="149"/>
        <v>85</v>
      </c>
      <c r="M177" s="70">
        <f t="shared" si="149"/>
        <v>84</v>
      </c>
      <c r="N177" s="70">
        <f t="shared" si="149"/>
        <v>83</v>
      </c>
      <c r="O177" s="70">
        <f t="shared" si="149"/>
        <v>82</v>
      </c>
      <c r="P177" s="70">
        <f t="shared" si="149"/>
        <v>81</v>
      </c>
      <c r="Q177" s="70">
        <f t="shared" si="149"/>
        <v>80</v>
      </c>
      <c r="R177" s="70">
        <f t="shared" si="149"/>
        <v>79</v>
      </c>
      <c r="S177" s="70">
        <f t="shared" si="149"/>
        <v>78</v>
      </c>
      <c r="T177" s="70">
        <f t="shared" si="149"/>
        <v>77</v>
      </c>
    </row>
    <row r="178" spans="1:20" x14ac:dyDescent="0.3">
      <c r="A178" s="9">
        <v>177</v>
      </c>
      <c r="B178" s="4" t="s">
        <v>37</v>
      </c>
      <c r="C178" s="5" t="s">
        <v>43</v>
      </c>
      <c r="D178" s="13">
        <v>7</v>
      </c>
      <c r="E178" s="14" t="s">
        <v>8</v>
      </c>
      <c r="F178" s="17">
        <f>F177/F172</f>
        <v>0.58064516129032262</v>
      </c>
      <c r="G178" s="17">
        <f>G177/G172</f>
        <v>0.55555555555555558</v>
      </c>
      <c r="H178" s="17">
        <f t="shared" ref="H178:T178" si="150">H177/H172</f>
        <v>0.55625000000000002</v>
      </c>
      <c r="I178" s="17">
        <f t="shared" si="150"/>
        <v>0.55696202531645567</v>
      </c>
      <c r="J178" s="17">
        <f t="shared" si="150"/>
        <v>0.55769230769230771</v>
      </c>
      <c r="K178" s="17">
        <f t="shared" si="150"/>
        <v>0.55844155844155841</v>
      </c>
      <c r="L178" s="17">
        <f t="shared" si="150"/>
        <v>0.55921052631578949</v>
      </c>
      <c r="M178" s="17">
        <f t="shared" si="150"/>
        <v>0.56000000000000005</v>
      </c>
      <c r="N178" s="17">
        <f t="shared" si="150"/>
        <v>0.56081081081081086</v>
      </c>
      <c r="O178" s="17">
        <f t="shared" si="150"/>
        <v>0.56164383561643838</v>
      </c>
      <c r="P178" s="17">
        <f t="shared" si="150"/>
        <v>0.5625</v>
      </c>
      <c r="Q178" s="17">
        <f t="shared" si="150"/>
        <v>0.56338028169014087</v>
      </c>
      <c r="R178" s="17">
        <f t="shared" si="150"/>
        <v>0.56428571428571428</v>
      </c>
      <c r="S178" s="17">
        <f t="shared" si="150"/>
        <v>0.56521739130434778</v>
      </c>
      <c r="T178" s="18">
        <f t="shared" si="150"/>
        <v>0.56617647058823528</v>
      </c>
    </row>
    <row r="179" spans="1:20" ht="17.25" x14ac:dyDescent="0.3">
      <c r="A179" s="9">
        <v>178</v>
      </c>
      <c r="B179" s="4" t="s">
        <v>37</v>
      </c>
      <c r="C179" s="5" t="s">
        <v>43</v>
      </c>
      <c r="D179" s="13">
        <v>8</v>
      </c>
      <c r="E179" s="19" t="s">
        <v>23</v>
      </c>
      <c r="F179" s="20">
        <v>3473</v>
      </c>
      <c r="G179" s="20">
        <v>3486</v>
      </c>
      <c r="H179" s="21">
        <f>H195*H174*365/1000</f>
        <v>3432.8249999999998</v>
      </c>
      <c r="I179" s="21">
        <f t="shared" ref="I179:T179" si="151">I195*I174*365/1000</f>
        <v>3398.15</v>
      </c>
      <c r="J179" s="21">
        <f t="shared" si="151"/>
        <v>3363.4749999999999</v>
      </c>
      <c r="K179" s="21">
        <f t="shared" si="151"/>
        <v>3328.8</v>
      </c>
      <c r="L179" s="21">
        <f t="shared" si="151"/>
        <v>3294.125</v>
      </c>
      <c r="M179" s="21">
        <f t="shared" si="151"/>
        <v>3259.45</v>
      </c>
      <c r="N179" s="21">
        <f t="shared" si="151"/>
        <v>3224.7750000000001</v>
      </c>
      <c r="O179" s="21">
        <f t="shared" si="151"/>
        <v>3190.1</v>
      </c>
      <c r="P179" s="21">
        <f t="shared" si="151"/>
        <v>3155.4250000000002</v>
      </c>
      <c r="Q179" s="21">
        <f t="shared" si="151"/>
        <v>3120.75</v>
      </c>
      <c r="R179" s="21">
        <f t="shared" si="151"/>
        <v>3086.0749999999998</v>
      </c>
      <c r="S179" s="21">
        <f t="shared" si="151"/>
        <v>3051.4</v>
      </c>
      <c r="T179" s="22">
        <f t="shared" si="151"/>
        <v>3016.7249999999999</v>
      </c>
    </row>
    <row r="180" spans="1:20" x14ac:dyDescent="0.3">
      <c r="A180" s="9">
        <v>179</v>
      </c>
      <c r="B180" s="4" t="s">
        <v>37</v>
      </c>
      <c r="C180" s="5" t="s">
        <v>43</v>
      </c>
      <c r="D180" s="13">
        <v>9</v>
      </c>
      <c r="E180" s="19" t="s">
        <v>10</v>
      </c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4"/>
    </row>
    <row r="181" spans="1:20" ht="17.25" x14ac:dyDescent="0.3">
      <c r="A181" s="9">
        <v>180</v>
      </c>
      <c r="B181" s="4" t="s">
        <v>37</v>
      </c>
      <c r="C181" s="5" t="s">
        <v>43</v>
      </c>
      <c r="D181" s="13">
        <v>10</v>
      </c>
      <c r="E181" s="19" t="s">
        <v>24</v>
      </c>
      <c r="F181" s="20">
        <v>2953</v>
      </c>
      <c r="G181" s="20">
        <v>2845</v>
      </c>
      <c r="H181" s="21">
        <f>(H195*365/1000)*H177</f>
        <v>3086.0749999999998</v>
      </c>
      <c r="I181" s="21">
        <f t="shared" ref="I181:T181" si="152">(I195*365/1000)*I177</f>
        <v>3051.3999999999996</v>
      </c>
      <c r="J181" s="21">
        <f t="shared" si="152"/>
        <v>3016.7249999999999</v>
      </c>
      <c r="K181" s="21">
        <f t="shared" si="152"/>
        <v>2982.0499999999997</v>
      </c>
      <c r="L181" s="21">
        <f t="shared" si="152"/>
        <v>2947.3749999999995</v>
      </c>
      <c r="M181" s="21">
        <f t="shared" si="152"/>
        <v>2912.7</v>
      </c>
      <c r="N181" s="21">
        <f t="shared" si="152"/>
        <v>2878.0249999999996</v>
      </c>
      <c r="O181" s="21">
        <f t="shared" si="152"/>
        <v>2843.35</v>
      </c>
      <c r="P181" s="21">
        <f t="shared" si="152"/>
        <v>2808.6749999999997</v>
      </c>
      <c r="Q181" s="21">
        <f t="shared" si="152"/>
        <v>2774</v>
      </c>
      <c r="R181" s="21">
        <f t="shared" si="152"/>
        <v>2739.3249999999998</v>
      </c>
      <c r="S181" s="21">
        <f t="shared" si="152"/>
        <v>2704.6499999999996</v>
      </c>
      <c r="T181" s="22">
        <f t="shared" si="152"/>
        <v>2669.9749999999999</v>
      </c>
    </row>
    <row r="182" spans="1:20" x14ac:dyDescent="0.3">
      <c r="A182" s="9">
        <v>181</v>
      </c>
      <c r="B182" s="4" t="s">
        <v>37</v>
      </c>
      <c r="C182" s="5" t="s">
        <v>43</v>
      </c>
      <c r="D182" s="13">
        <v>11</v>
      </c>
      <c r="E182" s="19" t="s">
        <v>11</v>
      </c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6"/>
    </row>
    <row r="183" spans="1:20" ht="17.25" x14ac:dyDescent="0.3">
      <c r="A183" s="9">
        <v>182</v>
      </c>
      <c r="B183" s="4" t="s">
        <v>37</v>
      </c>
      <c r="C183" s="5" t="s">
        <v>43</v>
      </c>
      <c r="D183" s="13">
        <v>12</v>
      </c>
      <c r="E183" s="19" t="s">
        <v>25</v>
      </c>
      <c r="F183" s="20">
        <v>276</v>
      </c>
      <c r="G183" s="20">
        <v>211</v>
      </c>
      <c r="H183" s="20">
        <v>280</v>
      </c>
      <c r="I183" s="71">
        <v>280</v>
      </c>
      <c r="J183" s="71">
        <v>280</v>
      </c>
      <c r="K183" s="71">
        <v>280</v>
      </c>
      <c r="L183" s="71">
        <v>280</v>
      </c>
      <c r="M183" s="71">
        <v>280</v>
      </c>
      <c r="N183" s="71">
        <v>280</v>
      </c>
      <c r="O183" s="71">
        <v>280</v>
      </c>
      <c r="P183" s="71">
        <v>280</v>
      </c>
      <c r="Q183" s="71">
        <v>280</v>
      </c>
      <c r="R183" s="71">
        <v>280</v>
      </c>
      <c r="S183" s="71">
        <v>280</v>
      </c>
      <c r="T183" s="71">
        <v>280</v>
      </c>
    </row>
    <row r="184" spans="1:20" x14ac:dyDescent="0.3">
      <c r="A184" s="9">
        <v>183</v>
      </c>
      <c r="B184" s="4" t="s">
        <v>37</v>
      </c>
      <c r="C184" s="5" t="s">
        <v>43</v>
      </c>
      <c r="D184" s="13">
        <v>13</v>
      </c>
      <c r="E184" s="19" t="s">
        <v>10</v>
      </c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6"/>
    </row>
    <row r="185" spans="1:20" ht="17.25" x14ac:dyDescent="0.3">
      <c r="A185" s="9">
        <v>184</v>
      </c>
      <c r="B185" s="4" t="s">
        <v>37</v>
      </c>
      <c r="C185" s="5" t="s">
        <v>43</v>
      </c>
      <c r="D185" s="13">
        <v>14</v>
      </c>
      <c r="E185" s="19" t="s">
        <v>26</v>
      </c>
      <c r="F185" s="20">
        <v>275</v>
      </c>
      <c r="G185" s="20">
        <v>211</v>
      </c>
      <c r="H185" s="20">
        <v>270</v>
      </c>
      <c r="I185" s="71">
        <v>270</v>
      </c>
      <c r="J185" s="71">
        <v>270</v>
      </c>
      <c r="K185" s="71">
        <v>270</v>
      </c>
      <c r="L185" s="71">
        <v>270</v>
      </c>
      <c r="M185" s="71">
        <v>270</v>
      </c>
      <c r="N185" s="71">
        <v>270</v>
      </c>
      <c r="O185" s="71">
        <v>270</v>
      </c>
      <c r="P185" s="71">
        <v>270</v>
      </c>
      <c r="Q185" s="71">
        <v>270</v>
      </c>
      <c r="R185" s="71">
        <v>270</v>
      </c>
      <c r="S185" s="71">
        <v>270</v>
      </c>
      <c r="T185" s="71">
        <v>270</v>
      </c>
    </row>
    <row r="186" spans="1:20" x14ac:dyDescent="0.3">
      <c r="A186" s="9">
        <v>185</v>
      </c>
      <c r="B186" s="4" t="s">
        <v>37</v>
      </c>
      <c r="C186" s="5" t="s">
        <v>43</v>
      </c>
      <c r="D186" s="13">
        <v>15</v>
      </c>
      <c r="E186" s="19" t="s">
        <v>12</v>
      </c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9"/>
    </row>
    <row r="187" spans="1:20" ht="17.25" x14ac:dyDescent="0.3">
      <c r="A187" s="9">
        <v>186</v>
      </c>
      <c r="B187" s="4" t="s">
        <v>37</v>
      </c>
      <c r="C187" s="5" t="s">
        <v>43</v>
      </c>
      <c r="D187" s="13">
        <v>16</v>
      </c>
      <c r="E187" s="19" t="s">
        <v>27</v>
      </c>
      <c r="F187" s="20">
        <v>0</v>
      </c>
      <c r="G187" s="20">
        <v>0</v>
      </c>
      <c r="H187" s="20">
        <v>0</v>
      </c>
      <c r="I187" s="71">
        <v>0</v>
      </c>
      <c r="J187" s="71">
        <v>0</v>
      </c>
      <c r="K187" s="71">
        <v>0</v>
      </c>
      <c r="L187" s="71">
        <v>0</v>
      </c>
      <c r="M187" s="71">
        <v>0</v>
      </c>
      <c r="N187" s="71">
        <v>0</v>
      </c>
      <c r="O187" s="71">
        <v>0</v>
      </c>
      <c r="P187" s="71">
        <v>0</v>
      </c>
      <c r="Q187" s="71">
        <v>0</v>
      </c>
      <c r="R187" s="71">
        <v>0</v>
      </c>
      <c r="S187" s="71">
        <v>0</v>
      </c>
      <c r="T187" s="71">
        <v>0</v>
      </c>
    </row>
    <row r="188" spans="1:20" x14ac:dyDescent="0.3">
      <c r="A188" s="9">
        <v>187</v>
      </c>
      <c r="B188" s="4" t="s">
        <v>37</v>
      </c>
      <c r="C188" s="5" t="s">
        <v>43</v>
      </c>
      <c r="D188" s="13">
        <v>17</v>
      </c>
      <c r="E188" s="19" t="s">
        <v>10</v>
      </c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6"/>
    </row>
    <row r="189" spans="1:20" ht="17.25" x14ac:dyDescent="0.3">
      <c r="A189" s="9">
        <v>188</v>
      </c>
      <c r="B189" s="4" t="s">
        <v>37</v>
      </c>
      <c r="C189" s="5" t="s">
        <v>43</v>
      </c>
      <c r="D189" s="13">
        <v>18</v>
      </c>
      <c r="E189" s="19" t="s">
        <v>28</v>
      </c>
      <c r="F189" s="20">
        <v>0</v>
      </c>
      <c r="G189" s="20">
        <v>0</v>
      </c>
      <c r="H189" s="71">
        <v>0</v>
      </c>
      <c r="I189" s="71">
        <v>0</v>
      </c>
      <c r="J189" s="71">
        <v>0</v>
      </c>
      <c r="K189" s="71">
        <v>0</v>
      </c>
      <c r="L189" s="71">
        <v>0</v>
      </c>
      <c r="M189" s="71">
        <v>0</v>
      </c>
      <c r="N189" s="71">
        <v>0</v>
      </c>
      <c r="O189" s="71">
        <v>0</v>
      </c>
      <c r="P189" s="71">
        <v>0</v>
      </c>
      <c r="Q189" s="71">
        <v>0</v>
      </c>
      <c r="R189" s="71">
        <v>0</v>
      </c>
      <c r="S189" s="71">
        <v>0</v>
      </c>
      <c r="T189" s="71">
        <v>0</v>
      </c>
    </row>
    <row r="190" spans="1:20" x14ac:dyDescent="0.3">
      <c r="A190" s="9">
        <v>189</v>
      </c>
      <c r="B190" s="4" t="s">
        <v>37</v>
      </c>
      <c r="C190" s="5" t="s">
        <v>43</v>
      </c>
      <c r="D190" s="13">
        <v>19</v>
      </c>
      <c r="E190" s="19" t="s">
        <v>12</v>
      </c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6"/>
    </row>
    <row r="191" spans="1:20" ht="17.25" x14ac:dyDescent="0.3">
      <c r="A191" s="9">
        <v>190</v>
      </c>
      <c r="B191" s="4" t="s">
        <v>37</v>
      </c>
      <c r="C191" s="5" t="s">
        <v>43</v>
      </c>
      <c r="D191" s="13">
        <v>20</v>
      </c>
      <c r="E191" s="19" t="s">
        <v>29</v>
      </c>
      <c r="F191" s="30">
        <v>4549</v>
      </c>
      <c r="G191" s="30">
        <v>4060</v>
      </c>
      <c r="H191" s="21">
        <f>(H192+H193)/(1-H197)</f>
        <v>4118.7631578947367</v>
      </c>
      <c r="I191" s="21">
        <f t="shared" ref="I191" si="153">(I192+I193)/(1-I197)</f>
        <v>4082.2631578947371</v>
      </c>
      <c r="J191" s="21">
        <f t="shared" ref="J191" si="154">(J192+J193)/(1-J197)</f>
        <v>4045.7631578947371</v>
      </c>
      <c r="K191" s="21">
        <f t="shared" ref="K191" si="155">(K192+K193)/(1-K197)</f>
        <v>4009.2631578947371</v>
      </c>
      <c r="L191" s="21">
        <f t="shared" ref="L191" si="156">(L192+L193)/(1-L197)</f>
        <v>3972.7631578947371</v>
      </c>
      <c r="M191" s="21">
        <f t="shared" ref="M191" si="157">(M192+M193)/(1-M197)</f>
        <v>3936.2631578947367</v>
      </c>
      <c r="N191" s="21">
        <f t="shared" ref="N191" si="158">(N192+N193)/(1-N197)</f>
        <v>3899.7631578947371</v>
      </c>
      <c r="O191" s="21">
        <f t="shared" ref="O191" si="159">(O192+O193)/(1-O197)</f>
        <v>3863.2631578947371</v>
      </c>
      <c r="P191" s="21">
        <f t="shared" ref="P191" si="160">(P192+P193)/(1-P197)</f>
        <v>3826.7631578947371</v>
      </c>
      <c r="Q191" s="21">
        <f t="shared" ref="Q191" si="161">(Q192+Q193)/(1-Q197)</f>
        <v>3790.2631578947371</v>
      </c>
      <c r="R191" s="21">
        <f t="shared" ref="R191" si="162">(R192+R193)/(1-R197)</f>
        <v>3753.7631578947367</v>
      </c>
      <c r="S191" s="21">
        <f t="shared" ref="S191" si="163">(S192+S193)/(1-S197)</f>
        <v>3717.2631578947371</v>
      </c>
      <c r="T191" s="21">
        <f t="shared" ref="T191" si="164">(T192+T193)/(1-T197)</f>
        <v>3680.7631578947371</v>
      </c>
    </row>
    <row r="192" spans="1:20" x14ac:dyDescent="0.3">
      <c r="A192" s="9">
        <v>191</v>
      </c>
      <c r="B192" s="4" t="s">
        <v>37</v>
      </c>
      <c r="C192" s="5" t="s">
        <v>43</v>
      </c>
      <c r="D192" s="13">
        <v>21</v>
      </c>
      <c r="E192" s="19" t="s">
        <v>13</v>
      </c>
      <c r="F192" s="30">
        <v>462</v>
      </c>
      <c r="G192" s="30">
        <v>197</v>
      </c>
      <c r="H192" s="30">
        <v>200</v>
      </c>
      <c r="I192" s="74">
        <v>200</v>
      </c>
      <c r="J192" s="74">
        <v>200</v>
      </c>
      <c r="K192" s="74">
        <v>200</v>
      </c>
      <c r="L192" s="74">
        <v>200</v>
      </c>
      <c r="M192" s="74">
        <v>200</v>
      </c>
      <c r="N192" s="74">
        <v>200</v>
      </c>
      <c r="O192" s="74">
        <v>200</v>
      </c>
      <c r="P192" s="74">
        <v>200</v>
      </c>
      <c r="Q192" s="74">
        <v>200</v>
      </c>
      <c r="R192" s="74">
        <v>200</v>
      </c>
      <c r="S192" s="74">
        <v>200</v>
      </c>
      <c r="T192" s="74">
        <v>200</v>
      </c>
    </row>
    <row r="193" spans="1:20" ht="17.25" x14ac:dyDescent="0.3">
      <c r="A193" s="9">
        <v>192</v>
      </c>
      <c r="B193" s="4" t="s">
        <v>37</v>
      </c>
      <c r="C193" s="5" t="s">
        <v>43</v>
      </c>
      <c r="D193" s="13">
        <v>22</v>
      </c>
      <c r="E193" s="19" t="s">
        <v>30</v>
      </c>
      <c r="F193" s="32">
        <f>F179+F183+F187</f>
        <v>3749</v>
      </c>
      <c r="G193" s="32">
        <f>G179+G183+G187</f>
        <v>3697</v>
      </c>
      <c r="H193" s="21">
        <f t="shared" ref="H193:T193" si="165">H179+H183+H187</f>
        <v>3712.8249999999998</v>
      </c>
      <c r="I193" s="21">
        <f t="shared" si="165"/>
        <v>3678.15</v>
      </c>
      <c r="J193" s="21">
        <f t="shared" si="165"/>
        <v>3643.4749999999999</v>
      </c>
      <c r="K193" s="21">
        <f t="shared" si="165"/>
        <v>3608.8</v>
      </c>
      <c r="L193" s="21">
        <f t="shared" si="165"/>
        <v>3574.125</v>
      </c>
      <c r="M193" s="21">
        <f t="shared" si="165"/>
        <v>3539.45</v>
      </c>
      <c r="N193" s="21">
        <f t="shared" si="165"/>
        <v>3504.7750000000001</v>
      </c>
      <c r="O193" s="21">
        <f t="shared" si="165"/>
        <v>3470.1</v>
      </c>
      <c r="P193" s="21">
        <f t="shared" si="165"/>
        <v>3435.4250000000002</v>
      </c>
      <c r="Q193" s="21">
        <f t="shared" si="165"/>
        <v>3400.75</v>
      </c>
      <c r="R193" s="21">
        <f t="shared" si="165"/>
        <v>3366.0749999999998</v>
      </c>
      <c r="S193" s="21">
        <f t="shared" si="165"/>
        <v>3331.4</v>
      </c>
      <c r="T193" s="22">
        <f t="shared" si="165"/>
        <v>3296.7249999999999</v>
      </c>
    </row>
    <row r="194" spans="1:20" ht="17.25" x14ac:dyDescent="0.3">
      <c r="A194" s="9">
        <v>193</v>
      </c>
      <c r="B194" s="4" t="s">
        <v>37</v>
      </c>
      <c r="C194" s="5" t="s">
        <v>43</v>
      </c>
      <c r="D194" s="13">
        <v>23</v>
      </c>
      <c r="E194" s="19" t="s">
        <v>31</v>
      </c>
      <c r="F194" s="32">
        <f>F193/365</f>
        <v>10.271232876712329</v>
      </c>
      <c r="G194" s="32">
        <f>G193/365</f>
        <v>10.128767123287671</v>
      </c>
      <c r="H194" s="21">
        <f t="shared" ref="H194:T194" si="166">H193/365</f>
        <v>10.172123287671232</v>
      </c>
      <c r="I194" s="21">
        <f t="shared" si="166"/>
        <v>10.077123287671233</v>
      </c>
      <c r="J194" s="21">
        <f t="shared" si="166"/>
        <v>9.9821232876712322</v>
      </c>
      <c r="K194" s="21">
        <f t="shared" si="166"/>
        <v>9.8871232876712334</v>
      </c>
      <c r="L194" s="21">
        <f t="shared" si="166"/>
        <v>9.7921232876712327</v>
      </c>
      <c r="M194" s="21">
        <f t="shared" si="166"/>
        <v>9.6971232876712321</v>
      </c>
      <c r="N194" s="21">
        <f t="shared" si="166"/>
        <v>9.6021232876712332</v>
      </c>
      <c r="O194" s="21">
        <f t="shared" si="166"/>
        <v>9.5071232876712326</v>
      </c>
      <c r="P194" s="21">
        <f t="shared" si="166"/>
        <v>9.4121232876712337</v>
      </c>
      <c r="Q194" s="21">
        <f t="shared" si="166"/>
        <v>9.3171232876712331</v>
      </c>
      <c r="R194" s="21">
        <f t="shared" si="166"/>
        <v>9.2221232876712325</v>
      </c>
      <c r="S194" s="21">
        <f t="shared" si="166"/>
        <v>9.1271232876712336</v>
      </c>
      <c r="T194" s="22">
        <f t="shared" si="166"/>
        <v>9.032123287671233</v>
      </c>
    </row>
    <row r="195" spans="1:20" x14ac:dyDescent="0.3">
      <c r="A195" s="9">
        <v>194</v>
      </c>
      <c r="B195" s="4" t="s">
        <v>37</v>
      </c>
      <c r="C195" s="5" t="s">
        <v>43</v>
      </c>
      <c r="D195" s="13">
        <v>24</v>
      </c>
      <c r="E195" s="19" t="s">
        <v>14</v>
      </c>
      <c r="F195" s="33">
        <f>(F179)/F174*1000/365</f>
        <v>95.150684931506845</v>
      </c>
      <c r="G195" s="33">
        <f>(G179)/G174*1000/365</f>
        <v>95.506849315068493</v>
      </c>
      <c r="H195" s="20">
        <v>95</v>
      </c>
      <c r="I195" s="71">
        <v>95</v>
      </c>
      <c r="J195" s="71">
        <v>95</v>
      </c>
      <c r="K195" s="71">
        <v>95</v>
      </c>
      <c r="L195" s="71">
        <v>95</v>
      </c>
      <c r="M195" s="71">
        <v>95</v>
      </c>
      <c r="N195" s="71">
        <v>95</v>
      </c>
      <c r="O195" s="71">
        <v>95</v>
      </c>
      <c r="P195" s="71">
        <v>95</v>
      </c>
      <c r="Q195" s="71">
        <v>95</v>
      </c>
      <c r="R195" s="71">
        <v>95</v>
      </c>
      <c r="S195" s="71">
        <v>95</v>
      </c>
      <c r="T195" s="71">
        <v>95</v>
      </c>
    </row>
    <row r="196" spans="1:20" x14ac:dyDescent="0.3">
      <c r="A196" s="9">
        <v>195</v>
      </c>
      <c r="B196" s="4" t="s">
        <v>37</v>
      </c>
      <c r="C196" s="5" t="s">
        <v>43</v>
      </c>
      <c r="D196" s="13">
        <v>25</v>
      </c>
      <c r="E196" s="19" t="s">
        <v>15</v>
      </c>
      <c r="F196" s="25"/>
      <c r="G196" s="25"/>
      <c r="H196" s="25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</row>
    <row r="197" spans="1:20" x14ac:dyDescent="0.3">
      <c r="A197" s="9">
        <v>196</v>
      </c>
      <c r="B197" s="4" t="s">
        <v>37</v>
      </c>
      <c r="C197" s="5" t="s">
        <v>43</v>
      </c>
      <c r="D197" s="13">
        <v>26</v>
      </c>
      <c r="E197" s="19" t="s">
        <v>16</v>
      </c>
      <c r="F197" s="34">
        <f>(F191-F193-F192)/F191</f>
        <v>7.430204440536381E-2</v>
      </c>
      <c r="G197" s="34">
        <f>(G191-G193-G192)/G191</f>
        <v>4.0886699507389164E-2</v>
      </c>
      <c r="H197" s="35">
        <v>0.05</v>
      </c>
      <c r="I197" s="75">
        <v>0.05</v>
      </c>
      <c r="J197" s="75">
        <v>0.05</v>
      </c>
      <c r="K197" s="75">
        <v>0.05</v>
      </c>
      <c r="L197" s="75">
        <v>0.05</v>
      </c>
      <c r="M197" s="75">
        <v>0.05</v>
      </c>
      <c r="N197" s="75">
        <v>0.05</v>
      </c>
      <c r="O197" s="75">
        <v>0.05</v>
      </c>
      <c r="P197" s="75">
        <v>0.05</v>
      </c>
      <c r="Q197" s="75">
        <v>0.05</v>
      </c>
      <c r="R197" s="75">
        <v>0.05</v>
      </c>
      <c r="S197" s="75">
        <v>0.05</v>
      </c>
      <c r="T197" s="75">
        <v>0.05</v>
      </c>
    </row>
    <row r="198" spans="1:20" ht="17.25" x14ac:dyDescent="0.3">
      <c r="A198" s="9">
        <v>197</v>
      </c>
      <c r="B198" s="4" t="s">
        <v>37</v>
      </c>
      <c r="C198" s="5" t="s">
        <v>43</v>
      </c>
      <c r="D198" s="13">
        <v>27</v>
      </c>
      <c r="E198" s="19" t="s">
        <v>32</v>
      </c>
      <c r="F198" s="36">
        <f t="shared" ref="F198:T198" si="167">F191-F192-F193</f>
        <v>338</v>
      </c>
      <c r="G198" s="36">
        <f t="shared" si="167"/>
        <v>166</v>
      </c>
      <c r="H198" s="36">
        <f t="shared" si="167"/>
        <v>205.93815789473683</v>
      </c>
      <c r="I198" s="36">
        <f t="shared" si="167"/>
        <v>204.11315789473701</v>
      </c>
      <c r="J198" s="36">
        <f t="shared" si="167"/>
        <v>202.2881578947372</v>
      </c>
      <c r="K198" s="36">
        <f t="shared" si="167"/>
        <v>200.46315789473692</v>
      </c>
      <c r="L198" s="36">
        <f t="shared" si="167"/>
        <v>198.63815789473711</v>
      </c>
      <c r="M198" s="36">
        <f t="shared" si="167"/>
        <v>196.81315789473683</v>
      </c>
      <c r="N198" s="36">
        <f t="shared" si="167"/>
        <v>194.98815789473701</v>
      </c>
      <c r="O198" s="36">
        <f t="shared" si="167"/>
        <v>193.1631578947372</v>
      </c>
      <c r="P198" s="36">
        <f t="shared" si="167"/>
        <v>191.33815789473692</v>
      </c>
      <c r="Q198" s="36">
        <f t="shared" si="167"/>
        <v>189.51315789473711</v>
      </c>
      <c r="R198" s="36">
        <f t="shared" si="167"/>
        <v>187.68815789473683</v>
      </c>
      <c r="S198" s="36">
        <f t="shared" si="167"/>
        <v>185.86315789473701</v>
      </c>
      <c r="T198" s="37">
        <f t="shared" si="167"/>
        <v>184.0381578947372</v>
      </c>
    </row>
    <row r="199" spans="1:20" x14ac:dyDescent="0.3">
      <c r="A199" s="9">
        <v>198</v>
      </c>
      <c r="B199" s="4" t="s">
        <v>37</v>
      </c>
      <c r="C199" s="5" t="s">
        <v>43</v>
      </c>
      <c r="D199" s="13">
        <v>28</v>
      </c>
      <c r="E199" s="19" t="s">
        <v>17</v>
      </c>
      <c r="F199" s="21">
        <f>F202+F201+F200</f>
        <v>3228</v>
      </c>
      <c r="G199" s="21">
        <f>G202+G201+G200</f>
        <v>3056</v>
      </c>
      <c r="H199" s="21">
        <f t="shared" ref="H199:T199" si="168">H202+H201+H200</f>
        <v>3356.0749999999998</v>
      </c>
      <c r="I199" s="21">
        <f t="shared" si="168"/>
        <v>3321.3999999999996</v>
      </c>
      <c r="J199" s="21">
        <f t="shared" si="168"/>
        <v>3286.7249999999999</v>
      </c>
      <c r="K199" s="21">
        <f t="shared" si="168"/>
        <v>3252.0499999999997</v>
      </c>
      <c r="L199" s="21">
        <f t="shared" si="168"/>
        <v>3217.3749999999995</v>
      </c>
      <c r="M199" s="21">
        <f t="shared" si="168"/>
        <v>3182.7</v>
      </c>
      <c r="N199" s="21">
        <f t="shared" si="168"/>
        <v>3148.0249999999996</v>
      </c>
      <c r="O199" s="21">
        <f t="shared" si="168"/>
        <v>3113.35</v>
      </c>
      <c r="P199" s="21">
        <f t="shared" si="168"/>
        <v>3078.6749999999997</v>
      </c>
      <c r="Q199" s="21">
        <f t="shared" si="168"/>
        <v>3044</v>
      </c>
      <c r="R199" s="21">
        <f t="shared" si="168"/>
        <v>3009.3249999999998</v>
      </c>
      <c r="S199" s="21">
        <f t="shared" si="168"/>
        <v>2974.6499999999996</v>
      </c>
      <c r="T199" s="22">
        <f t="shared" si="168"/>
        <v>2939.9749999999999</v>
      </c>
    </row>
    <row r="200" spans="1:20" ht="17.25" x14ac:dyDescent="0.3">
      <c r="A200" s="9">
        <v>199</v>
      </c>
      <c r="B200" s="4" t="s">
        <v>37</v>
      </c>
      <c r="C200" s="5" t="s">
        <v>43</v>
      </c>
      <c r="D200" s="13">
        <v>29</v>
      </c>
      <c r="E200" s="19" t="s">
        <v>33</v>
      </c>
      <c r="F200" s="21">
        <f>F181</f>
        <v>2953</v>
      </c>
      <c r="G200" s="21">
        <f>G181</f>
        <v>2845</v>
      </c>
      <c r="H200" s="21">
        <f t="shared" ref="H200:T200" si="169">H181</f>
        <v>3086.0749999999998</v>
      </c>
      <c r="I200" s="21">
        <f t="shared" si="169"/>
        <v>3051.3999999999996</v>
      </c>
      <c r="J200" s="21">
        <f t="shared" si="169"/>
        <v>3016.7249999999999</v>
      </c>
      <c r="K200" s="21">
        <f t="shared" si="169"/>
        <v>2982.0499999999997</v>
      </c>
      <c r="L200" s="21">
        <f t="shared" si="169"/>
        <v>2947.3749999999995</v>
      </c>
      <c r="M200" s="21">
        <f t="shared" si="169"/>
        <v>2912.7</v>
      </c>
      <c r="N200" s="21">
        <f t="shared" si="169"/>
        <v>2878.0249999999996</v>
      </c>
      <c r="O200" s="21">
        <f t="shared" si="169"/>
        <v>2843.35</v>
      </c>
      <c r="P200" s="21">
        <f t="shared" si="169"/>
        <v>2808.6749999999997</v>
      </c>
      <c r="Q200" s="21">
        <f t="shared" si="169"/>
        <v>2774</v>
      </c>
      <c r="R200" s="21">
        <f t="shared" si="169"/>
        <v>2739.3249999999998</v>
      </c>
      <c r="S200" s="21">
        <f t="shared" si="169"/>
        <v>2704.6499999999996</v>
      </c>
      <c r="T200" s="22">
        <f t="shared" si="169"/>
        <v>2669.9749999999999</v>
      </c>
    </row>
    <row r="201" spans="1:20" ht="17.25" x14ac:dyDescent="0.3">
      <c r="A201" s="9">
        <v>200</v>
      </c>
      <c r="B201" s="4" t="s">
        <v>37</v>
      </c>
      <c r="C201" s="5" t="s">
        <v>43</v>
      </c>
      <c r="D201" s="13">
        <v>30</v>
      </c>
      <c r="E201" s="19" t="s">
        <v>34</v>
      </c>
      <c r="F201" s="21">
        <f t="shared" ref="F201:T201" si="170">F185</f>
        <v>275</v>
      </c>
      <c r="G201" s="21">
        <f t="shared" si="170"/>
        <v>211</v>
      </c>
      <c r="H201" s="21">
        <f t="shared" si="170"/>
        <v>270</v>
      </c>
      <c r="I201" s="21">
        <f t="shared" si="170"/>
        <v>270</v>
      </c>
      <c r="J201" s="21">
        <f t="shared" si="170"/>
        <v>270</v>
      </c>
      <c r="K201" s="21">
        <f t="shared" si="170"/>
        <v>270</v>
      </c>
      <c r="L201" s="21">
        <f t="shared" si="170"/>
        <v>270</v>
      </c>
      <c r="M201" s="21">
        <f t="shared" si="170"/>
        <v>270</v>
      </c>
      <c r="N201" s="21">
        <f t="shared" si="170"/>
        <v>270</v>
      </c>
      <c r="O201" s="21">
        <f t="shared" si="170"/>
        <v>270</v>
      </c>
      <c r="P201" s="21">
        <f t="shared" si="170"/>
        <v>270</v>
      </c>
      <c r="Q201" s="21">
        <f t="shared" si="170"/>
        <v>270</v>
      </c>
      <c r="R201" s="21">
        <f t="shared" si="170"/>
        <v>270</v>
      </c>
      <c r="S201" s="21">
        <f t="shared" si="170"/>
        <v>270</v>
      </c>
      <c r="T201" s="22">
        <f t="shared" si="170"/>
        <v>270</v>
      </c>
    </row>
    <row r="202" spans="1:20" ht="17.25" x14ac:dyDescent="0.3">
      <c r="A202" s="9">
        <v>201</v>
      </c>
      <c r="B202" s="4" t="s">
        <v>37</v>
      </c>
      <c r="C202" s="5" t="s">
        <v>43</v>
      </c>
      <c r="D202" s="13">
        <v>31</v>
      </c>
      <c r="E202" s="19" t="s">
        <v>35</v>
      </c>
      <c r="F202" s="21">
        <f t="shared" ref="F202:T202" si="171">F189</f>
        <v>0</v>
      </c>
      <c r="G202" s="21">
        <f t="shared" si="171"/>
        <v>0</v>
      </c>
      <c r="H202" s="21">
        <f t="shared" si="171"/>
        <v>0</v>
      </c>
      <c r="I202" s="21">
        <f t="shared" si="171"/>
        <v>0</v>
      </c>
      <c r="J202" s="21">
        <f t="shared" si="171"/>
        <v>0</v>
      </c>
      <c r="K202" s="21">
        <f t="shared" si="171"/>
        <v>0</v>
      </c>
      <c r="L202" s="21">
        <f t="shared" si="171"/>
        <v>0</v>
      </c>
      <c r="M202" s="21">
        <f t="shared" si="171"/>
        <v>0</v>
      </c>
      <c r="N202" s="21">
        <f t="shared" si="171"/>
        <v>0</v>
      </c>
      <c r="O202" s="21">
        <f t="shared" si="171"/>
        <v>0</v>
      </c>
      <c r="P202" s="21">
        <f t="shared" si="171"/>
        <v>0</v>
      </c>
      <c r="Q202" s="21">
        <f t="shared" si="171"/>
        <v>0</v>
      </c>
      <c r="R202" s="21">
        <f t="shared" si="171"/>
        <v>0</v>
      </c>
      <c r="S202" s="21">
        <f t="shared" si="171"/>
        <v>0</v>
      </c>
      <c r="T202" s="22">
        <f t="shared" si="171"/>
        <v>0</v>
      </c>
    </row>
    <row r="203" spans="1:20" x14ac:dyDescent="0.3">
      <c r="A203" s="9">
        <v>202</v>
      </c>
      <c r="B203" s="4" t="s">
        <v>37</v>
      </c>
      <c r="C203" s="5" t="s">
        <v>43</v>
      </c>
      <c r="D203" s="13">
        <v>32</v>
      </c>
      <c r="E203" s="19" t="s">
        <v>18</v>
      </c>
      <c r="F203" s="38">
        <f>(F204-F199)/F204</f>
        <v>0.21593393247510323</v>
      </c>
      <c r="G203" s="38">
        <f>(G204-G199)/G204</f>
        <v>0.21540436456996148</v>
      </c>
      <c r="H203" s="39">
        <v>0.22</v>
      </c>
      <c r="I203" s="76">
        <v>0.22</v>
      </c>
      <c r="J203" s="76">
        <v>0.22</v>
      </c>
      <c r="K203" s="76">
        <v>0.22</v>
      </c>
      <c r="L203" s="76">
        <v>0.22</v>
      </c>
      <c r="M203" s="76">
        <v>0.22</v>
      </c>
      <c r="N203" s="76">
        <v>0.22</v>
      </c>
      <c r="O203" s="76">
        <v>0.22</v>
      </c>
      <c r="P203" s="76">
        <v>0.22</v>
      </c>
      <c r="Q203" s="76">
        <v>0.22</v>
      </c>
      <c r="R203" s="76">
        <v>0.22</v>
      </c>
      <c r="S203" s="76">
        <v>0.22</v>
      </c>
      <c r="T203" s="76">
        <v>0.22</v>
      </c>
    </row>
    <row r="204" spans="1:20" x14ac:dyDescent="0.3">
      <c r="A204" s="9">
        <v>203</v>
      </c>
      <c r="B204" s="4" t="s">
        <v>37</v>
      </c>
      <c r="C204" s="5" t="s">
        <v>43</v>
      </c>
      <c r="D204" s="13">
        <v>33</v>
      </c>
      <c r="E204" s="19" t="s">
        <v>19</v>
      </c>
      <c r="F204" s="41">
        <v>4117</v>
      </c>
      <c r="G204" s="41">
        <v>3895</v>
      </c>
      <c r="H204" s="21">
        <f>H199/(1-H203)</f>
        <v>4302.6602564102559</v>
      </c>
      <c r="I204" s="21">
        <f t="shared" ref="I204:T204" si="172">I199/(1-I203)</f>
        <v>4258.2051282051279</v>
      </c>
      <c r="J204" s="21">
        <f t="shared" si="172"/>
        <v>4213.75</v>
      </c>
      <c r="K204" s="21">
        <f t="shared" si="172"/>
        <v>4169.2948717948711</v>
      </c>
      <c r="L204" s="21">
        <f t="shared" si="172"/>
        <v>4124.8397435897432</v>
      </c>
      <c r="M204" s="21">
        <f t="shared" si="172"/>
        <v>4080.3846153846148</v>
      </c>
      <c r="N204" s="21">
        <f t="shared" si="172"/>
        <v>4035.9294871794864</v>
      </c>
      <c r="O204" s="21">
        <f t="shared" si="172"/>
        <v>3991.4743589743589</v>
      </c>
      <c r="P204" s="21">
        <f t="shared" si="172"/>
        <v>3947.0192307692305</v>
      </c>
      <c r="Q204" s="21">
        <f t="shared" si="172"/>
        <v>3902.5641025641025</v>
      </c>
      <c r="R204" s="21">
        <f t="shared" si="172"/>
        <v>3858.1089743589741</v>
      </c>
      <c r="S204" s="21">
        <f t="shared" si="172"/>
        <v>3813.6538461538457</v>
      </c>
      <c r="T204" s="22">
        <f t="shared" si="172"/>
        <v>3769.1987179487178</v>
      </c>
    </row>
    <row r="205" spans="1:20" ht="18" thickBot="1" x14ac:dyDescent="0.35">
      <c r="A205" s="42">
        <v>204</v>
      </c>
      <c r="B205" s="43" t="s">
        <v>37</v>
      </c>
      <c r="C205" s="44" t="s">
        <v>43</v>
      </c>
      <c r="D205" s="45">
        <v>34</v>
      </c>
      <c r="E205" s="46" t="s">
        <v>36</v>
      </c>
      <c r="F205" s="47">
        <f t="shared" ref="F205:T205" si="173">F204/365</f>
        <v>11.27945205479452</v>
      </c>
      <c r="G205" s="47">
        <f t="shared" si="173"/>
        <v>10.671232876712329</v>
      </c>
      <c r="H205" s="47">
        <f t="shared" si="173"/>
        <v>11.788110291534947</v>
      </c>
      <c r="I205" s="47">
        <f t="shared" si="173"/>
        <v>11.666315419740076</v>
      </c>
      <c r="J205" s="47">
        <f t="shared" si="173"/>
        <v>11.544520547945206</v>
      </c>
      <c r="K205" s="47">
        <f t="shared" si="173"/>
        <v>11.422725676150332</v>
      </c>
      <c r="L205" s="47">
        <f t="shared" si="173"/>
        <v>11.300930804355461</v>
      </c>
      <c r="M205" s="47">
        <f t="shared" si="173"/>
        <v>11.179135932560589</v>
      </c>
      <c r="N205" s="47">
        <f t="shared" si="173"/>
        <v>11.057341060765717</v>
      </c>
      <c r="O205" s="47">
        <f t="shared" si="173"/>
        <v>10.935546188970847</v>
      </c>
      <c r="P205" s="47">
        <f t="shared" si="173"/>
        <v>10.813751317175974</v>
      </c>
      <c r="Q205" s="47">
        <f t="shared" si="173"/>
        <v>10.691956445381102</v>
      </c>
      <c r="R205" s="47">
        <f t="shared" si="173"/>
        <v>10.57016157358623</v>
      </c>
      <c r="S205" s="47">
        <f t="shared" si="173"/>
        <v>10.448366701791358</v>
      </c>
      <c r="T205" s="48">
        <f t="shared" si="173"/>
        <v>10.326571829996487</v>
      </c>
    </row>
    <row r="206" spans="1:20" x14ac:dyDescent="0.3">
      <c r="A206" s="49">
        <v>205</v>
      </c>
      <c r="B206" s="4" t="s">
        <v>37</v>
      </c>
      <c r="C206" s="5" t="s">
        <v>44</v>
      </c>
      <c r="D206" s="4">
        <v>1</v>
      </c>
      <c r="E206" s="6" t="s">
        <v>5</v>
      </c>
      <c r="F206" s="7">
        <v>163</v>
      </c>
      <c r="G206" s="7">
        <v>162</v>
      </c>
      <c r="H206" s="68">
        <f>ROUND(G206*(1+'Rahvaarvu prognoos (Stat)'!F$3),0)</f>
        <v>160</v>
      </c>
      <c r="I206" s="8">
        <f>ROUND(H206*(1+'Rahvaarvu prognoos (Stat)'!G$3),0)</f>
        <v>158</v>
      </c>
      <c r="J206" s="8">
        <f>ROUND(I206*(1+'Rahvaarvu prognoos (Stat)'!H$3),0)</f>
        <v>156</v>
      </c>
      <c r="K206" s="8">
        <f>ROUND(J206*(1+'Rahvaarvu prognoos (Stat)'!I$3),0)</f>
        <v>154</v>
      </c>
      <c r="L206" s="8">
        <f>ROUND(K206*(1+'Rahvaarvu prognoos (Stat)'!J$3),0)</f>
        <v>152</v>
      </c>
      <c r="M206" s="8">
        <f>ROUND(L206*(1+'Rahvaarvu prognoos (Stat)'!K$3),0)</f>
        <v>150</v>
      </c>
      <c r="N206" s="8">
        <f>ROUND(M206*(1+'Rahvaarvu prognoos (Stat)'!L$3),0)</f>
        <v>148</v>
      </c>
      <c r="O206" s="8">
        <f>ROUND(N206*(1+'Rahvaarvu prognoos (Stat)'!M$3),0)</f>
        <v>146</v>
      </c>
      <c r="P206" s="8">
        <f>ROUND(O206*(1+'Rahvaarvu prognoos (Stat)'!N$3),0)</f>
        <v>144</v>
      </c>
      <c r="Q206" s="8">
        <f>ROUND(P206*(1+'Rahvaarvu prognoos (Stat)'!O$3),0)</f>
        <v>142</v>
      </c>
      <c r="R206" s="8">
        <f>ROUND(Q206*(1+'Rahvaarvu prognoos (Stat)'!P$3),0)</f>
        <v>140</v>
      </c>
      <c r="S206" s="8">
        <f>ROUND(R206*(1+'Rahvaarvu prognoos (Stat)'!Q$3),0)</f>
        <v>138</v>
      </c>
      <c r="T206" s="8">
        <f>ROUND(S206*(1+'Rahvaarvu prognoos (Stat)'!R$3),0)</f>
        <v>136</v>
      </c>
    </row>
    <row r="207" spans="1:20" x14ac:dyDescent="0.3">
      <c r="A207" s="10">
        <v>206</v>
      </c>
      <c r="B207" s="4" t="s">
        <v>37</v>
      </c>
      <c r="C207" s="5" t="s">
        <v>44</v>
      </c>
      <c r="D207" s="10">
        <v>2</v>
      </c>
      <c r="E207" s="11" t="s">
        <v>6</v>
      </c>
      <c r="F207" s="12">
        <v>29</v>
      </c>
      <c r="G207" s="12">
        <v>29</v>
      </c>
      <c r="H207" s="69">
        <v>29</v>
      </c>
      <c r="I207" s="69">
        <v>29</v>
      </c>
      <c r="J207" s="69">
        <v>29</v>
      </c>
      <c r="K207" s="69">
        <v>29</v>
      </c>
      <c r="L207" s="69">
        <v>29</v>
      </c>
      <c r="M207" s="69">
        <v>29</v>
      </c>
      <c r="N207" s="69">
        <v>29</v>
      </c>
      <c r="O207" s="69">
        <v>29</v>
      </c>
      <c r="P207" s="69">
        <v>29</v>
      </c>
      <c r="Q207" s="69">
        <v>29</v>
      </c>
      <c r="R207" s="69">
        <v>29</v>
      </c>
      <c r="S207" s="69">
        <v>29</v>
      </c>
      <c r="T207" s="69">
        <v>29</v>
      </c>
    </row>
    <row r="208" spans="1:20" x14ac:dyDescent="0.3">
      <c r="A208" s="9">
        <v>207</v>
      </c>
      <c r="B208" s="4" t="s">
        <v>37</v>
      </c>
      <c r="C208" s="5" t="s">
        <v>44</v>
      </c>
      <c r="D208" s="13">
        <v>3</v>
      </c>
      <c r="E208" s="14" t="s">
        <v>7</v>
      </c>
      <c r="F208" s="15">
        <v>92</v>
      </c>
      <c r="G208" s="15">
        <v>91</v>
      </c>
      <c r="H208" s="70">
        <v>91</v>
      </c>
      <c r="I208" s="70">
        <v>90</v>
      </c>
      <c r="J208" s="70">
        <v>90</v>
      </c>
      <c r="K208" s="70">
        <v>89</v>
      </c>
      <c r="L208" s="70">
        <v>88</v>
      </c>
      <c r="M208" s="70">
        <v>87</v>
      </c>
      <c r="N208" s="70">
        <v>86</v>
      </c>
      <c r="O208" s="70">
        <v>85</v>
      </c>
      <c r="P208" s="70">
        <v>84</v>
      </c>
      <c r="Q208" s="70">
        <v>83</v>
      </c>
      <c r="R208" s="70">
        <v>82</v>
      </c>
      <c r="S208" s="70">
        <v>81</v>
      </c>
      <c r="T208" s="70">
        <v>80</v>
      </c>
    </row>
    <row r="209" spans="1:20" x14ac:dyDescent="0.3">
      <c r="A209" s="9">
        <v>208</v>
      </c>
      <c r="B209" s="4" t="s">
        <v>37</v>
      </c>
      <c r="C209" s="5" t="s">
        <v>44</v>
      </c>
      <c r="D209" s="13">
        <v>4</v>
      </c>
      <c r="E209" s="14" t="s">
        <v>8</v>
      </c>
      <c r="F209" s="17">
        <f t="shared" ref="F209:T209" si="174">F208/F206</f>
        <v>0.56441717791411039</v>
      </c>
      <c r="G209" s="17">
        <f t="shared" si="174"/>
        <v>0.56172839506172845</v>
      </c>
      <c r="H209" s="17">
        <f t="shared" si="174"/>
        <v>0.56874999999999998</v>
      </c>
      <c r="I209" s="17">
        <f t="shared" si="174"/>
        <v>0.569620253164557</v>
      </c>
      <c r="J209" s="17">
        <f t="shared" si="174"/>
        <v>0.57692307692307687</v>
      </c>
      <c r="K209" s="17">
        <f t="shared" si="174"/>
        <v>0.57792207792207795</v>
      </c>
      <c r="L209" s="17">
        <f t="shared" si="174"/>
        <v>0.57894736842105265</v>
      </c>
      <c r="M209" s="17">
        <f t="shared" si="174"/>
        <v>0.57999999999999996</v>
      </c>
      <c r="N209" s="17">
        <f t="shared" si="174"/>
        <v>0.58108108108108103</v>
      </c>
      <c r="O209" s="17">
        <f t="shared" si="174"/>
        <v>0.5821917808219178</v>
      </c>
      <c r="P209" s="17">
        <f t="shared" si="174"/>
        <v>0.58333333333333337</v>
      </c>
      <c r="Q209" s="17">
        <f t="shared" si="174"/>
        <v>0.58450704225352113</v>
      </c>
      <c r="R209" s="17">
        <f t="shared" si="174"/>
        <v>0.58571428571428574</v>
      </c>
      <c r="S209" s="17">
        <f t="shared" si="174"/>
        <v>0.58695652173913049</v>
      </c>
      <c r="T209" s="18">
        <f t="shared" si="174"/>
        <v>0.58823529411764708</v>
      </c>
    </row>
    <row r="210" spans="1:20" x14ac:dyDescent="0.3">
      <c r="A210" s="9">
        <v>209</v>
      </c>
      <c r="B210" s="4" t="s">
        <v>37</v>
      </c>
      <c r="C210" s="5" t="s">
        <v>44</v>
      </c>
      <c r="D210" s="13">
        <v>5</v>
      </c>
      <c r="E210" s="14" t="s">
        <v>94</v>
      </c>
      <c r="F210" s="12">
        <v>4</v>
      </c>
      <c r="G210" s="12">
        <v>4</v>
      </c>
      <c r="H210" s="69">
        <v>4</v>
      </c>
      <c r="I210" s="69">
        <v>4</v>
      </c>
      <c r="J210" s="69">
        <v>4</v>
      </c>
      <c r="K210" s="69">
        <v>4</v>
      </c>
      <c r="L210" s="69">
        <v>4</v>
      </c>
      <c r="M210" s="69">
        <v>4</v>
      </c>
      <c r="N210" s="69">
        <v>4</v>
      </c>
      <c r="O210" s="69">
        <v>4</v>
      </c>
      <c r="P210" s="69">
        <v>4</v>
      </c>
      <c r="Q210" s="69">
        <v>4</v>
      </c>
      <c r="R210" s="69">
        <v>4</v>
      </c>
      <c r="S210" s="69">
        <v>4</v>
      </c>
      <c r="T210" s="69">
        <v>4</v>
      </c>
    </row>
    <row r="211" spans="1:20" x14ac:dyDescent="0.3">
      <c r="A211" s="9">
        <v>210</v>
      </c>
      <c r="B211" s="4" t="s">
        <v>37</v>
      </c>
      <c r="C211" s="5" t="s">
        <v>44</v>
      </c>
      <c r="D211" s="13">
        <v>6</v>
      </c>
      <c r="E211" s="14" t="s">
        <v>9</v>
      </c>
      <c r="F211" s="15">
        <v>50</v>
      </c>
      <c r="G211" s="15">
        <v>50</v>
      </c>
      <c r="H211" s="70">
        <f>ROUND(H206*G212,0)</f>
        <v>49</v>
      </c>
      <c r="I211" s="70">
        <f t="shared" ref="I211:T211" si="175">ROUND(I206*H212,0)</f>
        <v>48</v>
      </c>
      <c r="J211" s="70">
        <v>48</v>
      </c>
      <c r="K211" s="70">
        <f t="shared" si="175"/>
        <v>47</v>
      </c>
      <c r="L211" s="70">
        <v>47</v>
      </c>
      <c r="M211" s="70">
        <f t="shared" si="175"/>
        <v>46</v>
      </c>
      <c r="N211" s="70">
        <v>46</v>
      </c>
      <c r="O211" s="70">
        <f t="shared" si="175"/>
        <v>45</v>
      </c>
      <c r="P211" s="70">
        <v>45</v>
      </c>
      <c r="Q211" s="70">
        <f t="shared" si="175"/>
        <v>44</v>
      </c>
      <c r="R211" s="70">
        <f t="shared" si="175"/>
        <v>43</v>
      </c>
      <c r="S211" s="70">
        <f t="shared" si="175"/>
        <v>42</v>
      </c>
      <c r="T211" s="70">
        <f t="shared" si="175"/>
        <v>41</v>
      </c>
    </row>
    <row r="212" spans="1:20" x14ac:dyDescent="0.3">
      <c r="A212" s="9">
        <v>211</v>
      </c>
      <c r="B212" s="4" t="s">
        <v>37</v>
      </c>
      <c r="C212" s="5" t="s">
        <v>44</v>
      </c>
      <c r="D212" s="13">
        <v>7</v>
      </c>
      <c r="E212" s="14" t="s">
        <v>8</v>
      </c>
      <c r="F212" s="17">
        <f>F211/F206</f>
        <v>0.30674846625766872</v>
      </c>
      <c r="G212" s="17">
        <f>G211/G206</f>
        <v>0.30864197530864196</v>
      </c>
      <c r="H212" s="17">
        <f t="shared" ref="H212:T212" si="176">H211/H206</f>
        <v>0.30625000000000002</v>
      </c>
      <c r="I212" s="17">
        <f t="shared" si="176"/>
        <v>0.30379746835443039</v>
      </c>
      <c r="J212" s="17">
        <f t="shared" si="176"/>
        <v>0.30769230769230771</v>
      </c>
      <c r="K212" s="17">
        <f t="shared" si="176"/>
        <v>0.30519480519480519</v>
      </c>
      <c r="L212" s="17">
        <f t="shared" si="176"/>
        <v>0.30921052631578949</v>
      </c>
      <c r="M212" s="17">
        <f t="shared" si="176"/>
        <v>0.30666666666666664</v>
      </c>
      <c r="N212" s="17">
        <f t="shared" si="176"/>
        <v>0.3108108108108108</v>
      </c>
      <c r="O212" s="17">
        <f t="shared" si="176"/>
        <v>0.30821917808219179</v>
      </c>
      <c r="P212" s="17">
        <f t="shared" si="176"/>
        <v>0.3125</v>
      </c>
      <c r="Q212" s="17">
        <f t="shared" si="176"/>
        <v>0.30985915492957744</v>
      </c>
      <c r="R212" s="17">
        <f t="shared" si="176"/>
        <v>0.30714285714285716</v>
      </c>
      <c r="S212" s="17">
        <f t="shared" si="176"/>
        <v>0.30434782608695654</v>
      </c>
      <c r="T212" s="18">
        <f t="shared" si="176"/>
        <v>0.3014705882352941</v>
      </c>
    </row>
    <row r="213" spans="1:20" ht="17.25" x14ac:dyDescent="0.3">
      <c r="A213" s="9">
        <v>212</v>
      </c>
      <c r="B213" s="4" t="s">
        <v>37</v>
      </c>
      <c r="C213" s="5" t="s">
        <v>44</v>
      </c>
      <c r="D213" s="13">
        <v>8</v>
      </c>
      <c r="E213" s="19" t="s">
        <v>23</v>
      </c>
      <c r="F213" s="20">
        <v>2159</v>
      </c>
      <c r="G213" s="20">
        <v>2299</v>
      </c>
      <c r="H213" s="21">
        <f>H229*H208*365/1000</f>
        <v>2158.9749999999999</v>
      </c>
      <c r="I213" s="21">
        <f t="shared" ref="I213:T213" si="177">I229*I208*365/1000</f>
        <v>2135.25</v>
      </c>
      <c r="J213" s="21">
        <f t="shared" si="177"/>
        <v>2135.25</v>
      </c>
      <c r="K213" s="21">
        <f t="shared" si="177"/>
        <v>2111.5250000000001</v>
      </c>
      <c r="L213" s="21">
        <f t="shared" si="177"/>
        <v>2087.8000000000002</v>
      </c>
      <c r="M213" s="21">
        <f t="shared" si="177"/>
        <v>2064.0749999999998</v>
      </c>
      <c r="N213" s="21">
        <f t="shared" si="177"/>
        <v>2040.35</v>
      </c>
      <c r="O213" s="21">
        <f t="shared" si="177"/>
        <v>2016.625</v>
      </c>
      <c r="P213" s="21">
        <f t="shared" si="177"/>
        <v>1992.9</v>
      </c>
      <c r="Q213" s="21">
        <f t="shared" si="177"/>
        <v>1969.175</v>
      </c>
      <c r="R213" s="21">
        <f t="shared" si="177"/>
        <v>1945.45</v>
      </c>
      <c r="S213" s="21">
        <f t="shared" si="177"/>
        <v>1921.7249999999999</v>
      </c>
      <c r="T213" s="22">
        <f t="shared" si="177"/>
        <v>1898</v>
      </c>
    </row>
    <row r="214" spans="1:20" x14ac:dyDescent="0.3">
      <c r="A214" s="9">
        <v>213</v>
      </c>
      <c r="B214" s="4" t="s">
        <v>37</v>
      </c>
      <c r="C214" s="5" t="s">
        <v>44</v>
      </c>
      <c r="D214" s="13">
        <v>9</v>
      </c>
      <c r="E214" s="19" t="s">
        <v>10</v>
      </c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4"/>
    </row>
    <row r="215" spans="1:20" ht="17.25" x14ac:dyDescent="0.3">
      <c r="A215" s="9">
        <v>214</v>
      </c>
      <c r="B215" s="4" t="s">
        <v>37</v>
      </c>
      <c r="C215" s="5" t="s">
        <v>44</v>
      </c>
      <c r="D215" s="13">
        <v>10</v>
      </c>
      <c r="E215" s="19" t="s">
        <v>24</v>
      </c>
      <c r="F215" s="20">
        <v>921</v>
      </c>
      <c r="G215" s="20">
        <v>755</v>
      </c>
      <c r="H215" s="21">
        <f>(H229*365/1000)*H211*0.8</f>
        <v>930.0200000000001</v>
      </c>
      <c r="I215" s="21">
        <f t="shared" ref="I215:T215" si="178">(I229*365/1000)*I211*0.8</f>
        <v>911.04000000000019</v>
      </c>
      <c r="J215" s="21">
        <f t="shared" si="178"/>
        <v>911.04000000000019</v>
      </c>
      <c r="K215" s="21">
        <f t="shared" si="178"/>
        <v>892.06000000000006</v>
      </c>
      <c r="L215" s="21">
        <f t="shared" si="178"/>
        <v>892.06000000000006</v>
      </c>
      <c r="M215" s="21">
        <f t="shared" si="178"/>
        <v>873.08000000000015</v>
      </c>
      <c r="N215" s="21">
        <f t="shared" si="178"/>
        <v>873.08000000000015</v>
      </c>
      <c r="O215" s="21">
        <f t="shared" si="178"/>
        <v>854.1</v>
      </c>
      <c r="P215" s="21">
        <f t="shared" si="178"/>
        <v>854.1</v>
      </c>
      <c r="Q215" s="21">
        <f t="shared" si="178"/>
        <v>835.12000000000012</v>
      </c>
      <c r="R215" s="21">
        <f t="shared" si="178"/>
        <v>816.1400000000001</v>
      </c>
      <c r="S215" s="21">
        <f t="shared" si="178"/>
        <v>797.16000000000008</v>
      </c>
      <c r="T215" s="21">
        <f t="shared" si="178"/>
        <v>778.18000000000006</v>
      </c>
    </row>
    <row r="216" spans="1:20" x14ac:dyDescent="0.3">
      <c r="A216" s="9">
        <v>215</v>
      </c>
      <c r="B216" s="4" t="s">
        <v>37</v>
      </c>
      <c r="C216" s="5" t="s">
        <v>44</v>
      </c>
      <c r="D216" s="13">
        <v>11</v>
      </c>
      <c r="E216" s="19" t="s">
        <v>11</v>
      </c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6"/>
    </row>
    <row r="217" spans="1:20" ht="17.25" x14ac:dyDescent="0.3">
      <c r="A217" s="9">
        <v>216</v>
      </c>
      <c r="B217" s="4" t="s">
        <v>37</v>
      </c>
      <c r="C217" s="5" t="s">
        <v>44</v>
      </c>
      <c r="D217" s="13">
        <v>12</v>
      </c>
      <c r="E217" s="19" t="s">
        <v>25</v>
      </c>
      <c r="F217" s="20">
        <v>36</v>
      </c>
      <c r="G217" s="20">
        <v>29</v>
      </c>
      <c r="H217" s="20">
        <v>36</v>
      </c>
      <c r="I217" s="71">
        <v>36</v>
      </c>
      <c r="J217" s="71">
        <v>36</v>
      </c>
      <c r="K217" s="71">
        <v>36</v>
      </c>
      <c r="L217" s="71">
        <v>36</v>
      </c>
      <c r="M217" s="71">
        <v>36</v>
      </c>
      <c r="N217" s="71">
        <v>36</v>
      </c>
      <c r="O217" s="71">
        <v>36</v>
      </c>
      <c r="P217" s="71">
        <v>36</v>
      </c>
      <c r="Q217" s="71">
        <v>36</v>
      </c>
      <c r="R217" s="71">
        <v>36</v>
      </c>
      <c r="S217" s="71">
        <v>36</v>
      </c>
      <c r="T217" s="71">
        <v>36</v>
      </c>
    </row>
    <row r="218" spans="1:20" x14ac:dyDescent="0.3">
      <c r="A218" s="9">
        <v>217</v>
      </c>
      <c r="B218" s="4" t="s">
        <v>37</v>
      </c>
      <c r="C218" s="5" t="s">
        <v>44</v>
      </c>
      <c r="D218" s="13">
        <v>13</v>
      </c>
      <c r="E218" s="19" t="s">
        <v>10</v>
      </c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6"/>
    </row>
    <row r="219" spans="1:20" ht="17.25" x14ac:dyDescent="0.3">
      <c r="A219" s="9">
        <v>218</v>
      </c>
      <c r="B219" s="4" t="s">
        <v>37</v>
      </c>
      <c r="C219" s="5" t="s">
        <v>44</v>
      </c>
      <c r="D219" s="13">
        <v>14</v>
      </c>
      <c r="E219" s="19" t="s">
        <v>26</v>
      </c>
      <c r="F219" s="20">
        <v>0</v>
      </c>
      <c r="G219" s="20">
        <v>0</v>
      </c>
      <c r="H219" s="20">
        <v>0</v>
      </c>
      <c r="I219" s="71">
        <v>0</v>
      </c>
      <c r="J219" s="71">
        <v>0</v>
      </c>
      <c r="K219" s="71">
        <v>0</v>
      </c>
      <c r="L219" s="71">
        <v>0</v>
      </c>
      <c r="M219" s="71">
        <v>0</v>
      </c>
      <c r="N219" s="71">
        <v>0</v>
      </c>
      <c r="O219" s="71">
        <v>0</v>
      </c>
      <c r="P219" s="71">
        <v>0</v>
      </c>
      <c r="Q219" s="71">
        <v>0</v>
      </c>
      <c r="R219" s="71">
        <v>0</v>
      </c>
      <c r="S219" s="71">
        <v>0</v>
      </c>
      <c r="T219" s="71">
        <v>0</v>
      </c>
    </row>
    <row r="220" spans="1:20" x14ac:dyDescent="0.3">
      <c r="A220" s="9">
        <v>219</v>
      </c>
      <c r="B220" s="4" t="s">
        <v>37</v>
      </c>
      <c r="C220" s="5" t="s">
        <v>44</v>
      </c>
      <c r="D220" s="13">
        <v>15</v>
      </c>
      <c r="E220" s="19" t="s">
        <v>12</v>
      </c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9"/>
    </row>
    <row r="221" spans="1:20" ht="17.25" x14ac:dyDescent="0.3">
      <c r="A221" s="9">
        <v>220</v>
      </c>
      <c r="B221" s="4" t="s">
        <v>37</v>
      </c>
      <c r="C221" s="5" t="s">
        <v>44</v>
      </c>
      <c r="D221" s="13">
        <v>16</v>
      </c>
      <c r="E221" s="19" t="s">
        <v>27</v>
      </c>
      <c r="F221" s="20">
        <v>0</v>
      </c>
      <c r="G221" s="20">
        <v>0</v>
      </c>
      <c r="H221" s="20">
        <v>0</v>
      </c>
      <c r="I221" s="71">
        <v>0</v>
      </c>
      <c r="J221" s="71">
        <v>0</v>
      </c>
      <c r="K221" s="71">
        <v>0</v>
      </c>
      <c r="L221" s="71">
        <v>0</v>
      </c>
      <c r="M221" s="71">
        <v>0</v>
      </c>
      <c r="N221" s="71">
        <v>0</v>
      </c>
      <c r="O221" s="71">
        <v>0</v>
      </c>
      <c r="P221" s="71">
        <v>0</v>
      </c>
      <c r="Q221" s="71">
        <v>0</v>
      </c>
      <c r="R221" s="71">
        <v>0</v>
      </c>
      <c r="S221" s="71">
        <v>0</v>
      </c>
      <c r="T221" s="71">
        <v>0</v>
      </c>
    </row>
    <row r="222" spans="1:20" x14ac:dyDescent="0.3">
      <c r="A222" s="9">
        <v>221</v>
      </c>
      <c r="B222" s="4" t="s">
        <v>37</v>
      </c>
      <c r="C222" s="5" t="s">
        <v>44</v>
      </c>
      <c r="D222" s="13">
        <v>17</v>
      </c>
      <c r="E222" s="19" t="s">
        <v>10</v>
      </c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6"/>
    </row>
    <row r="223" spans="1:20" ht="17.25" x14ac:dyDescent="0.3">
      <c r="A223" s="9">
        <v>222</v>
      </c>
      <c r="B223" s="4" t="s">
        <v>37</v>
      </c>
      <c r="C223" s="5" t="s">
        <v>44</v>
      </c>
      <c r="D223" s="13">
        <v>18</v>
      </c>
      <c r="E223" s="19" t="s">
        <v>28</v>
      </c>
      <c r="F223" s="20">
        <v>0</v>
      </c>
      <c r="G223" s="20">
        <v>0</v>
      </c>
      <c r="H223" s="71">
        <v>0</v>
      </c>
      <c r="I223" s="71">
        <v>0</v>
      </c>
      <c r="J223" s="71">
        <v>0</v>
      </c>
      <c r="K223" s="71">
        <v>0</v>
      </c>
      <c r="L223" s="71">
        <v>0</v>
      </c>
      <c r="M223" s="71">
        <v>0</v>
      </c>
      <c r="N223" s="71">
        <v>0</v>
      </c>
      <c r="O223" s="71">
        <v>0</v>
      </c>
      <c r="P223" s="71">
        <v>0</v>
      </c>
      <c r="Q223" s="71">
        <v>0</v>
      </c>
      <c r="R223" s="71">
        <v>0</v>
      </c>
      <c r="S223" s="71">
        <v>0</v>
      </c>
      <c r="T223" s="71">
        <v>0</v>
      </c>
    </row>
    <row r="224" spans="1:20" x14ac:dyDescent="0.3">
      <c r="A224" s="9">
        <v>223</v>
      </c>
      <c r="B224" s="4" t="s">
        <v>37</v>
      </c>
      <c r="C224" s="5" t="s">
        <v>44</v>
      </c>
      <c r="D224" s="13">
        <v>19</v>
      </c>
      <c r="E224" s="19" t="s">
        <v>12</v>
      </c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6"/>
    </row>
    <row r="225" spans="1:22" ht="17.25" x14ac:dyDescent="0.3">
      <c r="A225" s="9">
        <v>224</v>
      </c>
      <c r="B225" s="4" t="s">
        <v>37</v>
      </c>
      <c r="C225" s="5" t="s">
        <v>44</v>
      </c>
      <c r="D225" s="13">
        <v>20</v>
      </c>
      <c r="E225" s="19" t="s">
        <v>29</v>
      </c>
      <c r="F225" s="30">
        <v>5364</v>
      </c>
      <c r="G225" s="30">
        <v>6897</v>
      </c>
      <c r="H225" s="21">
        <f>(H226+H227)/(1-H231)</f>
        <v>6987.4374999999991</v>
      </c>
      <c r="I225" s="21">
        <f t="shared" ref="I225" si="179">(I226+I227)/(1-I231)</f>
        <v>6928.125</v>
      </c>
      <c r="J225" s="21">
        <f t="shared" ref="J225" si="180">(J226+J227)/(1-J231)</f>
        <v>6928.125</v>
      </c>
      <c r="K225" s="21">
        <f t="shared" ref="K225" si="181">(K226+K227)/(1-K231)</f>
        <v>6868.8125</v>
      </c>
      <c r="L225" s="21">
        <f t="shared" ref="L225" si="182">(L226+L227)/(1-L231)</f>
        <v>6809.5</v>
      </c>
      <c r="M225" s="21">
        <f t="shared" ref="M225" si="183">(M226+M227)/(1-M231)</f>
        <v>6750.1874999999991</v>
      </c>
      <c r="N225" s="21">
        <f t="shared" ref="N225" si="184">(N226+N227)/(1-N231)</f>
        <v>6690.8749999999991</v>
      </c>
      <c r="O225" s="21">
        <f t="shared" ref="O225" si="185">(O226+O227)/(1-O231)</f>
        <v>6631.5625</v>
      </c>
      <c r="P225" s="21">
        <f t="shared" ref="P225" si="186">(P226+P227)/(1-P231)</f>
        <v>6572.25</v>
      </c>
      <c r="Q225" s="21">
        <f t="shared" ref="Q225" si="187">(Q226+Q227)/(1-Q231)</f>
        <v>6512.9375</v>
      </c>
      <c r="R225" s="21">
        <f t="shared" ref="R225" si="188">(R226+R227)/(1-R231)</f>
        <v>6453.6249999999991</v>
      </c>
      <c r="S225" s="21">
        <f t="shared" ref="S225" si="189">(S226+S227)/(1-S231)</f>
        <v>6394.3124999999991</v>
      </c>
      <c r="T225" s="21">
        <f t="shared" ref="T225" si="190">(T226+T227)/(1-T231)</f>
        <v>6335</v>
      </c>
    </row>
    <row r="226" spans="1:22" x14ac:dyDescent="0.3">
      <c r="A226" s="9">
        <v>225</v>
      </c>
      <c r="B226" s="4" t="s">
        <v>37</v>
      </c>
      <c r="C226" s="5" t="s">
        <v>44</v>
      </c>
      <c r="D226" s="13">
        <v>21</v>
      </c>
      <c r="E226" s="19" t="s">
        <v>13</v>
      </c>
      <c r="F226" s="30">
        <v>0</v>
      </c>
      <c r="G226" s="30">
        <v>150</v>
      </c>
      <c r="H226" s="30">
        <v>600</v>
      </c>
      <c r="I226" s="74">
        <v>600</v>
      </c>
      <c r="J226" s="74">
        <v>600</v>
      </c>
      <c r="K226" s="74">
        <v>600</v>
      </c>
      <c r="L226" s="74">
        <v>600</v>
      </c>
      <c r="M226" s="74">
        <v>600</v>
      </c>
      <c r="N226" s="74">
        <v>600</v>
      </c>
      <c r="O226" s="74">
        <v>600</v>
      </c>
      <c r="P226" s="74">
        <v>600</v>
      </c>
      <c r="Q226" s="74">
        <v>600</v>
      </c>
      <c r="R226" s="74">
        <v>600</v>
      </c>
      <c r="S226" s="74">
        <v>600</v>
      </c>
      <c r="T226" s="74">
        <v>600</v>
      </c>
    </row>
    <row r="227" spans="1:22" ht="17.25" x14ac:dyDescent="0.3">
      <c r="A227" s="9">
        <v>226</v>
      </c>
      <c r="B227" s="4" t="s">
        <v>37</v>
      </c>
      <c r="C227" s="5" t="s">
        <v>44</v>
      </c>
      <c r="D227" s="13">
        <v>22</v>
      </c>
      <c r="E227" s="19" t="s">
        <v>30</v>
      </c>
      <c r="F227" s="32">
        <f>F213+F217+F221</f>
        <v>2195</v>
      </c>
      <c r="G227" s="32">
        <f>G213+G217+G221</f>
        <v>2328</v>
      </c>
      <c r="H227" s="21">
        <f t="shared" ref="H227:T227" si="191">H213+H217+H221</f>
        <v>2194.9749999999999</v>
      </c>
      <c r="I227" s="21">
        <f t="shared" si="191"/>
        <v>2171.25</v>
      </c>
      <c r="J227" s="21">
        <f t="shared" si="191"/>
        <v>2171.25</v>
      </c>
      <c r="K227" s="21">
        <f t="shared" si="191"/>
        <v>2147.5250000000001</v>
      </c>
      <c r="L227" s="21">
        <f t="shared" si="191"/>
        <v>2123.8000000000002</v>
      </c>
      <c r="M227" s="21">
        <f t="shared" si="191"/>
        <v>2100.0749999999998</v>
      </c>
      <c r="N227" s="21">
        <f t="shared" si="191"/>
        <v>2076.35</v>
      </c>
      <c r="O227" s="21">
        <f t="shared" si="191"/>
        <v>2052.625</v>
      </c>
      <c r="P227" s="21">
        <f t="shared" si="191"/>
        <v>2028.9</v>
      </c>
      <c r="Q227" s="21">
        <f t="shared" si="191"/>
        <v>2005.175</v>
      </c>
      <c r="R227" s="21">
        <f t="shared" si="191"/>
        <v>1981.45</v>
      </c>
      <c r="S227" s="21">
        <f t="shared" si="191"/>
        <v>1957.7249999999999</v>
      </c>
      <c r="T227" s="22">
        <f t="shared" si="191"/>
        <v>1934</v>
      </c>
    </row>
    <row r="228" spans="1:22" ht="17.25" x14ac:dyDescent="0.3">
      <c r="A228" s="9">
        <v>227</v>
      </c>
      <c r="B228" s="4" t="s">
        <v>37</v>
      </c>
      <c r="C228" s="5" t="s">
        <v>44</v>
      </c>
      <c r="D228" s="13">
        <v>23</v>
      </c>
      <c r="E228" s="19" t="s">
        <v>31</v>
      </c>
      <c r="F228" s="32">
        <f>F227/365</f>
        <v>6.0136986301369859</v>
      </c>
      <c r="G228" s="32">
        <f>G227/365</f>
        <v>6.3780821917808215</v>
      </c>
      <c r="H228" s="21">
        <f t="shared" ref="H228:T228" si="192">H227/365</f>
        <v>6.0136301369863014</v>
      </c>
      <c r="I228" s="21">
        <f t="shared" si="192"/>
        <v>5.9486301369863011</v>
      </c>
      <c r="J228" s="21">
        <f t="shared" si="192"/>
        <v>5.9486301369863011</v>
      </c>
      <c r="K228" s="21">
        <f t="shared" si="192"/>
        <v>5.8836301369863016</v>
      </c>
      <c r="L228" s="21">
        <f t="shared" si="192"/>
        <v>5.818630136986302</v>
      </c>
      <c r="M228" s="21">
        <f t="shared" si="192"/>
        <v>5.7536301369863008</v>
      </c>
      <c r="N228" s="21">
        <f t="shared" si="192"/>
        <v>5.6886301369863013</v>
      </c>
      <c r="O228" s="21">
        <f t="shared" si="192"/>
        <v>5.6236301369863018</v>
      </c>
      <c r="P228" s="21">
        <f t="shared" si="192"/>
        <v>5.5586301369863014</v>
      </c>
      <c r="Q228" s="21">
        <f t="shared" si="192"/>
        <v>5.493630136986301</v>
      </c>
      <c r="R228" s="21">
        <f t="shared" si="192"/>
        <v>5.4286301369863015</v>
      </c>
      <c r="S228" s="21">
        <f t="shared" si="192"/>
        <v>5.3636301369863011</v>
      </c>
      <c r="T228" s="22">
        <f t="shared" si="192"/>
        <v>5.2986301369863016</v>
      </c>
    </row>
    <row r="229" spans="1:22" x14ac:dyDescent="0.3">
      <c r="A229" s="9">
        <v>228</v>
      </c>
      <c r="B229" s="4" t="s">
        <v>37</v>
      </c>
      <c r="C229" s="5" t="s">
        <v>44</v>
      </c>
      <c r="D229" s="13">
        <v>24</v>
      </c>
      <c r="E229" s="19" t="s">
        <v>14</v>
      </c>
      <c r="F229" s="33">
        <f>(F213)/F208*1000/365</f>
        <v>64.294222751637875</v>
      </c>
      <c r="G229" s="33">
        <f>(G213)/G208*1000/365</f>
        <v>69.215715791058258</v>
      </c>
      <c r="H229" s="20">
        <v>65</v>
      </c>
      <c r="I229" s="71">
        <v>65</v>
      </c>
      <c r="J229" s="71">
        <v>65</v>
      </c>
      <c r="K229" s="71">
        <v>65</v>
      </c>
      <c r="L229" s="71">
        <v>65</v>
      </c>
      <c r="M229" s="71">
        <v>65</v>
      </c>
      <c r="N229" s="71">
        <v>65</v>
      </c>
      <c r="O229" s="71">
        <v>65</v>
      </c>
      <c r="P229" s="71">
        <v>65</v>
      </c>
      <c r="Q229" s="71">
        <v>65</v>
      </c>
      <c r="R229" s="71">
        <v>65</v>
      </c>
      <c r="S229" s="71">
        <v>65</v>
      </c>
      <c r="T229" s="71">
        <v>65</v>
      </c>
    </row>
    <row r="230" spans="1:22" x14ac:dyDescent="0.3">
      <c r="A230" s="9">
        <v>229</v>
      </c>
      <c r="B230" s="4" t="s">
        <v>37</v>
      </c>
      <c r="C230" s="5" t="s">
        <v>44</v>
      </c>
      <c r="D230" s="13">
        <v>25</v>
      </c>
      <c r="E230" s="19" t="s">
        <v>15</v>
      </c>
      <c r="F230" s="25"/>
      <c r="G230" s="25"/>
      <c r="H230" s="25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</row>
    <row r="231" spans="1:22" x14ac:dyDescent="0.3">
      <c r="A231" s="9">
        <v>230</v>
      </c>
      <c r="B231" s="4" t="s">
        <v>37</v>
      </c>
      <c r="C231" s="5" t="s">
        <v>44</v>
      </c>
      <c r="D231" s="13">
        <v>26</v>
      </c>
      <c r="E231" s="19" t="s">
        <v>16</v>
      </c>
      <c r="F231" s="34">
        <f>(F225-F227-F226)/F225</f>
        <v>0.59079045488441462</v>
      </c>
      <c r="G231" s="34">
        <f>(G225-G227-G226)/G225</f>
        <v>0.64071335363201387</v>
      </c>
      <c r="H231" s="35">
        <v>0.6</v>
      </c>
      <c r="I231" s="75">
        <v>0.6</v>
      </c>
      <c r="J231" s="75">
        <v>0.6</v>
      </c>
      <c r="K231" s="75">
        <v>0.6</v>
      </c>
      <c r="L231" s="75">
        <v>0.6</v>
      </c>
      <c r="M231" s="75">
        <v>0.6</v>
      </c>
      <c r="N231" s="75">
        <v>0.6</v>
      </c>
      <c r="O231" s="75">
        <v>0.6</v>
      </c>
      <c r="P231" s="75">
        <v>0.6</v>
      </c>
      <c r="Q231" s="75">
        <v>0.6</v>
      </c>
      <c r="R231" s="75">
        <v>0.6</v>
      </c>
      <c r="S231" s="75">
        <v>0.6</v>
      </c>
      <c r="T231" s="75">
        <v>0.6</v>
      </c>
    </row>
    <row r="232" spans="1:22" ht="17.25" x14ac:dyDescent="0.3">
      <c r="A232" s="9">
        <v>231</v>
      </c>
      <c r="B232" s="4" t="s">
        <v>37</v>
      </c>
      <c r="C232" s="5" t="s">
        <v>44</v>
      </c>
      <c r="D232" s="13">
        <v>27</v>
      </c>
      <c r="E232" s="19" t="s">
        <v>32</v>
      </c>
      <c r="F232" s="36">
        <f t="shared" ref="F232:T232" si="193">F225-F226-F227</f>
        <v>3169</v>
      </c>
      <c r="G232" s="36">
        <f t="shared" si="193"/>
        <v>4419</v>
      </c>
      <c r="H232" s="36">
        <f t="shared" si="193"/>
        <v>4192.4624999999996</v>
      </c>
      <c r="I232" s="36">
        <f t="shared" si="193"/>
        <v>4156.875</v>
      </c>
      <c r="J232" s="36">
        <f t="shared" si="193"/>
        <v>4156.875</v>
      </c>
      <c r="K232" s="36">
        <f t="shared" si="193"/>
        <v>4121.2875000000004</v>
      </c>
      <c r="L232" s="36">
        <f t="shared" si="193"/>
        <v>4085.7</v>
      </c>
      <c r="M232" s="36">
        <f t="shared" si="193"/>
        <v>4050.1124999999993</v>
      </c>
      <c r="N232" s="36">
        <f t="shared" si="193"/>
        <v>4014.5249999999992</v>
      </c>
      <c r="O232" s="36">
        <f t="shared" si="193"/>
        <v>3978.9375</v>
      </c>
      <c r="P232" s="36">
        <f t="shared" si="193"/>
        <v>3943.35</v>
      </c>
      <c r="Q232" s="36">
        <f t="shared" si="193"/>
        <v>3907.7624999999998</v>
      </c>
      <c r="R232" s="36">
        <f t="shared" si="193"/>
        <v>3872.1749999999993</v>
      </c>
      <c r="S232" s="36">
        <f t="shared" si="193"/>
        <v>3836.5874999999992</v>
      </c>
      <c r="T232" s="37">
        <f t="shared" si="193"/>
        <v>3801</v>
      </c>
    </row>
    <row r="233" spans="1:22" x14ac:dyDescent="0.3">
      <c r="A233" s="9">
        <v>232</v>
      </c>
      <c r="B233" s="4" t="s">
        <v>37</v>
      </c>
      <c r="C233" s="5" t="s">
        <v>44</v>
      </c>
      <c r="D233" s="13">
        <v>28</v>
      </c>
      <c r="E233" s="19" t="s">
        <v>17</v>
      </c>
      <c r="F233" s="21">
        <f>F236+F235+F234</f>
        <v>921</v>
      </c>
      <c r="G233" s="21">
        <f>G236+G235+G234</f>
        <v>755</v>
      </c>
      <c r="H233" s="21">
        <f t="shared" ref="H233:T233" si="194">H236+H235+H234</f>
        <v>930.0200000000001</v>
      </c>
      <c r="I233" s="21">
        <f t="shared" si="194"/>
        <v>911.04000000000019</v>
      </c>
      <c r="J233" s="21">
        <f t="shared" si="194"/>
        <v>911.04000000000019</v>
      </c>
      <c r="K233" s="21">
        <f t="shared" si="194"/>
        <v>892.06000000000006</v>
      </c>
      <c r="L233" s="21">
        <f t="shared" si="194"/>
        <v>892.06000000000006</v>
      </c>
      <c r="M233" s="21">
        <f t="shared" si="194"/>
        <v>873.08000000000015</v>
      </c>
      <c r="N233" s="21">
        <f t="shared" si="194"/>
        <v>873.08000000000015</v>
      </c>
      <c r="O233" s="21">
        <f t="shared" si="194"/>
        <v>854.1</v>
      </c>
      <c r="P233" s="21">
        <f t="shared" si="194"/>
        <v>854.1</v>
      </c>
      <c r="Q233" s="21">
        <f t="shared" si="194"/>
        <v>835.12000000000012</v>
      </c>
      <c r="R233" s="21">
        <f t="shared" si="194"/>
        <v>816.1400000000001</v>
      </c>
      <c r="S233" s="21">
        <f t="shared" si="194"/>
        <v>797.16000000000008</v>
      </c>
      <c r="T233" s="22">
        <f t="shared" si="194"/>
        <v>778.18000000000006</v>
      </c>
    </row>
    <row r="234" spans="1:22" ht="17.25" x14ac:dyDescent="0.3">
      <c r="A234" s="9">
        <v>233</v>
      </c>
      <c r="B234" s="4" t="s">
        <v>37</v>
      </c>
      <c r="C234" s="5" t="s">
        <v>44</v>
      </c>
      <c r="D234" s="13">
        <v>29</v>
      </c>
      <c r="E234" s="19" t="s">
        <v>33</v>
      </c>
      <c r="F234" s="21">
        <f>F215</f>
        <v>921</v>
      </c>
      <c r="G234" s="21">
        <f>G215</f>
        <v>755</v>
      </c>
      <c r="H234" s="21">
        <f t="shared" ref="H234:T234" si="195">H215</f>
        <v>930.0200000000001</v>
      </c>
      <c r="I234" s="21">
        <f t="shared" si="195"/>
        <v>911.04000000000019</v>
      </c>
      <c r="J234" s="21">
        <f t="shared" si="195"/>
        <v>911.04000000000019</v>
      </c>
      <c r="K234" s="21">
        <f t="shared" si="195"/>
        <v>892.06000000000006</v>
      </c>
      <c r="L234" s="21">
        <f t="shared" si="195"/>
        <v>892.06000000000006</v>
      </c>
      <c r="M234" s="21">
        <f t="shared" si="195"/>
        <v>873.08000000000015</v>
      </c>
      <c r="N234" s="21">
        <f t="shared" si="195"/>
        <v>873.08000000000015</v>
      </c>
      <c r="O234" s="21">
        <f t="shared" si="195"/>
        <v>854.1</v>
      </c>
      <c r="P234" s="21">
        <f t="shared" si="195"/>
        <v>854.1</v>
      </c>
      <c r="Q234" s="21">
        <f t="shared" si="195"/>
        <v>835.12000000000012</v>
      </c>
      <c r="R234" s="21">
        <f t="shared" si="195"/>
        <v>816.1400000000001</v>
      </c>
      <c r="S234" s="21">
        <f t="shared" si="195"/>
        <v>797.16000000000008</v>
      </c>
      <c r="T234" s="22">
        <f t="shared" si="195"/>
        <v>778.18000000000006</v>
      </c>
    </row>
    <row r="235" spans="1:22" ht="17.25" x14ac:dyDescent="0.3">
      <c r="A235" s="9">
        <v>234</v>
      </c>
      <c r="B235" s="4" t="s">
        <v>37</v>
      </c>
      <c r="C235" s="5" t="s">
        <v>44</v>
      </c>
      <c r="D235" s="13">
        <v>30</v>
      </c>
      <c r="E235" s="19" t="s">
        <v>34</v>
      </c>
      <c r="F235" s="21">
        <f t="shared" ref="F235:T235" si="196">F219</f>
        <v>0</v>
      </c>
      <c r="G235" s="21">
        <f t="shared" si="196"/>
        <v>0</v>
      </c>
      <c r="H235" s="21">
        <f t="shared" si="196"/>
        <v>0</v>
      </c>
      <c r="I235" s="21">
        <f t="shared" si="196"/>
        <v>0</v>
      </c>
      <c r="J235" s="21">
        <f t="shared" si="196"/>
        <v>0</v>
      </c>
      <c r="K235" s="21">
        <f t="shared" si="196"/>
        <v>0</v>
      </c>
      <c r="L235" s="21">
        <f t="shared" si="196"/>
        <v>0</v>
      </c>
      <c r="M235" s="21">
        <f t="shared" si="196"/>
        <v>0</v>
      </c>
      <c r="N235" s="21">
        <f t="shared" si="196"/>
        <v>0</v>
      </c>
      <c r="O235" s="21">
        <f t="shared" si="196"/>
        <v>0</v>
      </c>
      <c r="P235" s="21">
        <f t="shared" si="196"/>
        <v>0</v>
      </c>
      <c r="Q235" s="21">
        <f t="shared" si="196"/>
        <v>0</v>
      </c>
      <c r="R235" s="21">
        <f t="shared" si="196"/>
        <v>0</v>
      </c>
      <c r="S235" s="21">
        <f t="shared" si="196"/>
        <v>0</v>
      </c>
      <c r="T235" s="22">
        <f t="shared" si="196"/>
        <v>0</v>
      </c>
    </row>
    <row r="236" spans="1:22" ht="17.25" x14ac:dyDescent="0.3">
      <c r="A236" s="9">
        <v>235</v>
      </c>
      <c r="B236" s="4" t="s">
        <v>37</v>
      </c>
      <c r="C236" s="5" t="s">
        <v>44</v>
      </c>
      <c r="D236" s="13">
        <v>31</v>
      </c>
      <c r="E236" s="19" t="s">
        <v>35</v>
      </c>
      <c r="F236" s="21">
        <f t="shared" ref="F236:T236" si="197">F223</f>
        <v>0</v>
      </c>
      <c r="G236" s="21">
        <f t="shared" si="197"/>
        <v>0</v>
      </c>
      <c r="H236" s="21">
        <f t="shared" si="197"/>
        <v>0</v>
      </c>
      <c r="I236" s="21">
        <f t="shared" si="197"/>
        <v>0</v>
      </c>
      <c r="J236" s="21">
        <f t="shared" si="197"/>
        <v>0</v>
      </c>
      <c r="K236" s="21">
        <f t="shared" si="197"/>
        <v>0</v>
      </c>
      <c r="L236" s="21">
        <f t="shared" si="197"/>
        <v>0</v>
      </c>
      <c r="M236" s="21">
        <f t="shared" si="197"/>
        <v>0</v>
      </c>
      <c r="N236" s="21">
        <f t="shared" si="197"/>
        <v>0</v>
      </c>
      <c r="O236" s="21">
        <f t="shared" si="197"/>
        <v>0</v>
      </c>
      <c r="P236" s="21">
        <f t="shared" si="197"/>
        <v>0</v>
      </c>
      <c r="Q236" s="21">
        <f t="shared" si="197"/>
        <v>0</v>
      </c>
      <c r="R236" s="21">
        <f t="shared" si="197"/>
        <v>0</v>
      </c>
      <c r="S236" s="21">
        <f t="shared" si="197"/>
        <v>0</v>
      </c>
      <c r="T236" s="22">
        <f t="shared" si="197"/>
        <v>0</v>
      </c>
    </row>
    <row r="237" spans="1:22" x14ac:dyDescent="0.3">
      <c r="A237" s="9">
        <v>236</v>
      </c>
      <c r="B237" s="4" t="s">
        <v>37</v>
      </c>
      <c r="C237" s="5" t="s">
        <v>44</v>
      </c>
      <c r="D237" s="13">
        <v>32</v>
      </c>
      <c r="E237" s="19" t="s">
        <v>18</v>
      </c>
      <c r="F237" s="38">
        <f>(F238-F233)/F238</f>
        <v>0</v>
      </c>
      <c r="G237" s="38">
        <f>(G238-G233)/G238</f>
        <v>0</v>
      </c>
      <c r="H237" s="39">
        <v>0</v>
      </c>
      <c r="I237" s="76">
        <v>0</v>
      </c>
      <c r="J237" s="76">
        <v>0</v>
      </c>
      <c r="K237" s="76">
        <v>0</v>
      </c>
      <c r="L237" s="76">
        <v>0</v>
      </c>
      <c r="M237" s="76">
        <v>0</v>
      </c>
      <c r="N237" s="76">
        <v>0</v>
      </c>
      <c r="O237" s="76">
        <v>0</v>
      </c>
      <c r="P237" s="76">
        <v>0</v>
      </c>
      <c r="Q237" s="76">
        <v>0</v>
      </c>
      <c r="R237" s="76">
        <v>0</v>
      </c>
      <c r="S237" s="76">
        <v>0</v>
      </c>
      <c r="T237" s="76">
        <v>0</v>
      </c>
      <c r="V237" s="66"/>
    </row>
    <row r="238" spans="1:22" x14ac:dyDescent="0.3">
      <c r="A238" s="9">
        <v>237</v>
      </c>
      <c r="B238" s="4" t="s">
        <v>37</v>
      </c>
      <c r="C238" s="5" t="s">
        <v>44</v>
      </c>
      <c r="D238" s="13">
        <v>33</v>
      </c>
      <c r="E238" s="19" t="s">
        <v>19</v>
      </c>
      <c r="F238" s="41">
        <v>921</v>
      </c>
      <c r="G238" s="41">
        <v>755</v>
      </c>
      <c r="H238" s="21">
        <f>H233/(1-H237)</f>
        <v>930.0200000000001</v>
      </c>
      <c r="I238" s="21">
        <f t="shared" ref="I238:T238" si="198">I233/(1-I237)</f>
        <v>911.04000000000019</v>
      </c>
      <c r="J238" s="21">
        <f t="shared" si="198"/>
        <v>911.04000000000019</v>
      </c>
      <c r="K238" s="21">
        <f t="shared" si="198"/>
        <v>892.06000000000006</v>
      </c>
      <c r="L238" s="21">
        <f t="shared" si="198"/>
        <v>892.06000000000006</v>
      </c>
      <c r="M238" s="21">
        <f t="shared" si="198"/>
        <v>873.08000000000015</v>
      </c>
      <c r="N238" s="21">
        <f t="shared" si="198"/>
        <v>873.08000000000015</v>
      </c>
      <c r="O238" s="21">
        <f t="shared" si="198"/>
        <v>854.1</v>
      </c>
      <c r="P238" s="21">
        <f t="shared" si="198"/>
        <v>854.1</v>
      </c>
      <c r="Q238" s="21">
        <f t="shared" si="198"/>
        <v>835.12000000000012</v>
      </c>
      <c r="R238" s="21">
        <f t="shared" si="198"/>
        <v>816.1400000000001</v>
      </c>
      <c r="S238" s="21">
        <f t="shared" si="198"/>
        <v>797.16000000000008</v>
      </c>
      <c r="T238" s="22">
        <f t="shared" si="198"/>
        <v>778.18000000000006</v>
      </c>
    </row>
    <row r="239" spans="1:22" ht="18" thickBot="1" x14ac:dyDescent="0.35">
      <c r="A239" s="42">
        <v>238</v>
      </c>
      <c r="B239" s="43" t="s">
        <v>37</v>
      </c>
      <c r="C239" s="44" t="s">
        <v>44</v>
      </c>
      <c r="D239" s="45">
        <v>34</v>
      </c>
      <c r="E239" s="46" t="s">
        <v>36</v>
      </c>
      <c r="F239" s="47">
        <f t="shared" ref="F239:T239" si="199">F238/365</f>
        <v>2.5232876712328767</v>
      </c>
      <c r="G239" s="47">
        <f t="shared" si="199"/>
        <v>2.0684931506849313</v>
      </c>
      <c r="H239" s="47">
        <f t="shared" si="199"/>
        <v>2.548</v>
      </c>
      <c r="I239" s="47">
        <f t="shared" si="199"/>
        <v>2.4960000000000004</v>
      </c>
      <c r="J239" s="47">
        <f t="shared" si="199"/>
        <v>2.4960000000000004</v>
      </c>
      <c r="K239" s="47">
        <f t="shared" si="199"/>
        <v>2.444</v>
      </c>
      <c r="L239" s="47">
        <f t="shared" si="199"/>
        <v>2.444</v>
      </c>
      <c r="M239" s="47">
        <f t="shared" si="199"/>
        <v>2.3920000000000003</v>
      </c>
      <c r="N239" s="47">
        <f t="shared" si="199"/>
        <v>2.3920000000000003</v>
      </c>
      <c r="O239" s="47">
        <f t="shared" si="199"/>
        <v>2.34</v>
      </c>
      <c r="P239" s="47">
        <f t="shared" si="199"/>
        <v>2.34</v>
      </c>
      <c r="Q239" s="47">
        <f t="shared" si="199"/>
        <v>2.2880000000000003</v>
      </c>
      <c r="R239" s="47">
        <f t="shared" si="199"/>
        <v>2.2360000000000002</v>
      </c>
      <c r="S239" s="47">
        <f t="shared" si="199"/>
        <v>2.1840000000000002</v>
      </c>
      <c r="T239" s="48">
        <f t="shared" si="199"/>
        <v>2.1320000000000001</v>
      </c>
    </row>
    <row r="240" spans="1:22" x14ac:dyDescent="0.3">
      <c r="A240" s="4">
        <v>239</v>
      </c>
      <c r="B240" s="4" t="s">
        <v>37</v>
      </c>
      <c r="C240" s="5" t="s">
        <v>45</v>
      </c>
      <c r="D240" s="4">
        <v>1</v>
      </c>
      <c r="E240" s="6" t="s">
        <v>5</v>
      </c>
      <c r="F240" s="7">
        <v>92</v>
      </c>
      <c r="G240" s="7">
        <v>93</v>
      </c>
      <c r="H240" s="68">
        <f>ROUND(G240*(1+'Rahvaarvu prognoos (Stat)'!F$3),0)</f>
        <v>92</v>
      </c>
      <c r="I240" s="8">
        <f>ROUND(H240*(1+'Rahvaarvu prognoos (Stat)'!G$3),0)</f>
        <v>91</v>
      </c>
      <c r="J240" s="8">
        <f>ROUND(I240*(1+'Rahvaarvu prognoos (Stat)'!H$3),0)</f>
        <v>90</v>
      </c>
      <c r="K240" s="8">
        <f>ROUND(J240*(1+'Rahvaarvu prognoos (Stat)'!I$3),0)</f>
        <v>89</v>
      </c>
      <c r="L240" s="8">
        <f>ROUND(K240*(1+'Rahvaarvu prognoos (Stat)'!J$3),0)</f>
        <v>88</v>
      </c>
      <c r="M240" s="8">
        <f>ROUND(L240*(1+'Rahvaarvu prognoos (Stat)'!K$3),0)</f>
        <v>87</v>
      </c>
      <c r="N240" s="8">
        <f>ROUND(M240*(1+'Rahvaarvu prognoos (Stat)'!L$3),0)</f>
        <v>86</v>
      </c>
      <c r="O240" s="8">
        <f>ROUND(N240*(1+'Rahvaarvu prognoos (Stat)'!M$3),0)</f>
        <v>85</v>
      </c>
      <c r="P240" s="8">
        <f>ROUND(O240*(1+'Rahvaarvu prognoos (Stat)'!N$3),0)</f>
        <v>84</v>
      </c>
      <c r="Q240" s="8">
        <f>ROUND(P240*(1+'Rahvaarvu prognoos (Stat)'!O$3),0)</f>
        <v>83</v>
      </c>
      <c r="R240" s="8">
        <f>ROUND(Q240*(1+'Rahvaarvu prognoos (Stat)'!P$3),0)</f>
        <v>82</v>
      </c>
      <c r="S240" s="8">
        <f>ROUND(R240*(1+'Rahvaarvu prognoos (Stat)'!Q$3),0)</f>
        <v>81</v>
      </c>
      <c r="T240" s="8">
        <f>ROUND(S240*(1+'Rahvaarvu prognoos (Stat)'!R$3),0)</f>
        <v>80</v>
      </c>
    </row>
    <row r="241" spans="1:20" x14ac:dyDescent="0.3">
      <c r="A241" s="10">
        <v>240</v>
      </c>
      <c r="B241" s="4" t="s">
        <v>37</v>
      </c>
      <c r="C241" s="5" t="s">
        <v>45</v>
      </c>
      <c r="D241" s="10">
        <v>2</v>
      </c>
      <c r="E241" s="11" t="s">
        <v>6</v>
      </c>
      <c r="F241" s="12">
        <v>25</v>
      </c>
      <c r="G241" s="12">
        <v>25</v>
      </c>
      <c r="H241" s="69">
        <v>25</v>
      </c>
      <c r="I241" s="69">
        <v>25</v>
      </c>
      <c r="J241" s="69">
        <v>25</v>
      </c>
      <c r="K241" s="69">
        <v>25</v>
      </c>
      <c r="L241" s="69">
        <v>25</v>
      </c>
      <c r="M241" s="69">
        <v>25</v>
      </c>
      <c r="N241" s="69">
        <v>25</v>
      </c>
      <c r="O241" s="69">
        <v>25</v>
      </c>
      <c r="P241" s="69">
        <v>25</v>
      </c>
      <c r="Q241" s="69">
        <v>25</v>
      </c>
      <c r="R241" s="69">
        <v>25</v>
      </c>
      <c r="S241" s="69">
        <v>25</v>
      </c>
      <c r="T241" s="69">
        <v>25</v>
      </c>
    </row>
    <row r="242" spans="1:20" x14ac:dyDescent="0.3">
      <c r="A242" s="9">
        <v>241</v>
      </c>
      <c r="B242" s="4" t="s">
        <v>37</v>
      </c>
      <c r="C242" s="5" t="s">
        <v>45</v>
      </c>
      <c r="D242" s="13">
        <v>3</v>
      </c>
      <c r="E242" s="14" t="s">
        <v>7</v>
      </c>
      <c r="F242" s="15">
        <v>75</v>
      </c>
      <c r="G242" s="15">
        <v>75</v>
      </c>
      <c r="H242" s="70">
        <v>74</v>
      </c>
      <c r="I242" s="70">
        <v>73</v>
      </c>
      <c r="J242" s="70">
        <v>72</v>
      </c>
      <c r="K242" s="70">
        <v>71</v>
      </c>
      <c r="L242" s="70">
        <v>70</v>
      </c>
      <c r="M242" s="70">
        <v>70</v>
      </c>
      <c r="N242" s="70">
        <v>69</v>
      </c>
      <c r="O242" s="70">
        <v>68</v>
      </c>
      <c r="P242" s="70">
        <v>67</v>
      </c>
      <c r="Q242" s="70">
        <v>66</v>
      </c>
      <c r="R242" s="70">
        <v>66</v>
      </c>
      <c r="S242" s="70">
        <v>65</v>
      </c>
      <c r="T242" s="70">
        <v>64</v>
      </c>
    </row>
    <row r="243" spans="1:20" x14ac:dyDescent="0.3">
      <c r="A243" s="9">
        <v>242</v>
      </c>
      <c r="B243" s="4" t="s">
        <v>37</v>
      </c>
      <c r="C243" s="5" t="s">
        <v>45</v>
      </c>
      <c r="D243" s="13">
        <v>4</v>
      </c>
      <c r="E243" s="14" t="s">
        <v>8</v>
      </c>
      <c r="F243" s="17">
        <f t="shared" ref="F243:T243" si="200">F242/F240</f>
        <v>0.81521739130434778</v>
      </c>
      <c r="G243" s="17">
        <f t="shared" si="200"/>
        <v>0.80645161290322576</v>
      </c>
      <c r="H243" s="17">
        <f t="shared" si="200"/>
        <v>0.80434782608695654</v>
      </c>
      <c r="I243" s="17">
        <f t="shared" si="200"/>
        <v>0.80219780219780223</v>
      </c>
      <c r="J243" s="17">
        <f t="shared" si="200"/>
        <v>0.8</v>
      </c>
      <c r="K243" s="17">
        <f t="shared" si="200"/>
        <v>0.797752808988764</v>
      </c>
      <c r="L243" s="17">
        <f t="shared" si="200"/>
        <v>0.79545454545454541</v>
      </c>
      <c r="M243" s="17">
        <f t="shared" si="200"/>
        <v>0.8045977011494253</v>
      </c>
      <c r="N243" s="17">
        <f t="shared" si="200"/>
        <v>0.80232558139534882</v>
      </c>
      <c r="O243" s="17">
        <f t="shared" si="200"/>
        <v>0.8</v>
      </c>
      <c r="P243" s="17">
        <f t="shared" si="200"/>
        <v>0.79761904761904767</v>
      </c>
      <c r="Q243" s="17">
        <f t="shared" si="200"/>
        <v>0.79518072289156627</v>
      </c>
      <c r="R243" s="17">
        <f t="shared" si="200"/>
        <v>0.80487804878048785</v>
      </c>
      <c r="S243" s="17">
        <f t="shared" si="200"/>
        <v>0.80246913580246915</v>
      </c>
      <c r="T243" s="18">
        <f t="shared" si="200"/>
        <v>0.8</v>
      </c>
    </row>
    <row r="244" spans="1:20" x14ac:dyDescent="0.3">
      <c r="A244" s="9">
        <v>243</v>
      </c>
      <c r="B244" s="4" t="s">
        <v>37</v>
      </c>
      <c r="C244" s="5" t="s">
        <v>45</v>
      </c>
      <c r="D244" s="13">
        <v>5</v>
      </c>
      <c r="E244" s="14" t="s">
        <v>94</v>
      </c>
      <c r="F244" s="12">
        <v>0</v>
      </c>
      <c r="G244" s="12">
        <v>0</v>
      </c>
      <c r="H244" s="69">
        <v>0</v>
      </c>
      <c r="I244" s="69">
        <v>0</v>
      </c>
      <c r="J244" s="69">
        <v>0</v>
      </c>
      <c r="K244" s="69">
        <v>0</v>
      </c>
      <c r="L244" s="69">
        <v>0</v>
      </c>
      <c r="M244" s="69">
        <v>0</v>
      </c>
      <c r="N244" s="69">
        <v>0</v>
      </c>
      <c r="O244" s="69">
        <v>0</v>
      </c>
      <c r="P244" s="69">
        <v>0</v>
      </c>
      <c r="Q244" s="69">
        <v>0</v>
      </c>
      <c r="R244" s="69">
        <v>0</v>
      </c>
      <c r="S244" s="69">
        <v>0</v>
      </c>
      <c r="T244" s="69">
        <v>0</v>
      </c>
    </row>
    <row r="245" spans="1:20" x14ac:dyDescent="0.3">
      <c r="A245" s="9">
        <v>244</v>
      </c>
      <c r="B245" s="4" t="s">
        <v>37</v>
      </c>
      <c r="C245" s="5" t="s">
        <v>45</v>
      </c>
      <c r="D245" s="13">
        <v>6</v>
      </c>
      <c r="E245" s="14" t="s">
        <v>9</v>
      </c>
      <c r="F245" s="15">
        <v>0</v>
      </c>
      <c r="G245" s="15">
        <v>0</v>
      </c>
      <c r="H245" s="70">
        <f>ROUND(H240*G246,0)</f>
        <v>0</v>
      </c>
      <c r="I245" s="70">
        <f t="shared" ref="I245:T245" si="201">ROUND(I240*H246,0)</f>
        <v>0</v>
      </c>
      <c r="J245" s="70">
        <f t="shared" si="201"/>
        <v>0</v>
      </c>
      <c r="K245" s="70">
        <f t="shared" si="201"/>
        <v>0</v>
      </c>
      <c r="L245" s="70">
        <f t="shared" si="201"/>
        <v>0</v>
      </c>
      <c r="M245" s="70">
        <f t="shared" si="201"/>
        <v>0</v>
      </c>
      <c r="N245" s="70">
        <f t="shared" si="201"/>
        <v>0</v>
      </c>
      <c r="O245" s="70">
        <f t="shared" si="201"/>
        <v>0</v>
      </c>
      <c r="P245" s="70">
        <f t="shared" si="201"/>
        <v>0</v>
      </c>
      <c r="Q245" s="70">
        <f t="shared" si="201"/>
        <v>0</v>
      </c>
      <c r="R245" s="70">
        <f t="shared" si="201"/>
        <v>0</v>
      </c>
      <c r="S245" s="70">
        <f t="shared" si="201"/>
        <v>0</v>
      </c>
      <c r="T245" s="70">
        <f t="shared" si="201"/>
        <v>0</v>
      </c>
    </row>
    <row r="246" spans="1:20" x14ac:dyDescent="0.3">
      <c r="A246" s="9">
        <v>245</v>
      </c>
      <c r="B246" s="4" t="s">
        <v>37</v>
      </c>
      <c r="C246" s="5" t="s">
        <v>45</v>
      </c>
      <c r="D246" s="13">
        <v>7</v>
      </c>
      <c r="E246" s="14" t="s">
        <v>8</v>
      </c>
      <c r="F246" s="17">
        <f>F245/F240</f>
        <v>0</v>
      </c>
      <c r="G246" s="17">
        <f>G245/G240</f>
        <v>0</v>
      </c>
      <c r="H246" s="17">
        <f t="shared" ref="H246:T246" si="202">H245/H240</f>
        <v>0</v>
      </c>
      <c r="I246" s="17">
        <f t="shared" si="202"/>
        <v>0</v>
      </c>
      <c r="J246" s="17">
        <f t="shared" si="202"/>
        <v>0</v>
      </c>
      <c r="K246" s="17">
        <f t="shared" si="202"/>
        <v>0</v>
      </c>
      <c r="L246" s="17">
        <f t="shared" si="202"/>
        <v>0</v>
      </c>
      <c r="M246" s="17">
        <f t="shared" si="202"/>
        <v>0</v>
      </c>
      <c r="N246" s="17">
        <f t="shared" si="202"/>
        <v>0</v>
      </c>
      <c r="O246" s="17">
        <f t="shared" si="202"/>
        <v>0</v>
      </c>
      <c r="P246" s="17">
        <f t="shared" si="202"/>
        <v>0</v>
      </c>
      <c r="Q246" s="17">
        <f t="shared" si="202"/>
        <v>0</v>
      </c>
      <c r="R246" s="17">
        <f t="shared" si="202"/>
        <v>0</v>
      </c>
      <c r="S246" s="17">
        <f t="shared" si="202"/>
        <v>0</v>
      </c>
      <c r="T246" s="18">
        <f t="shared" si="202"/>
        <v>0</v>
      </c>
    </row>
    <row r="247" spans="1:20" ht="17.25" x14ac:dyDescent="0.3">
      <c r="A247" s="9">
        <v>246</v>
      </c>
      <c r="B247" s="4" t="s">
        <v>37</v>
      </c>
      <c r="C247" s="5" t="s">
        <v>45</v>
      </c>
      <c r="D247" s="13">
        <v>8</v>
      </c>
      <c r="E247" s="19" t="s">
        <v>23</v>
      </c>
      <c r="F247" s="20">
        <v>1268</v>
      </c>
      <c r="G247" s="20">
        <v>1104</v>
      </c>
      <c r="H247" s="21">
        <f>H263*H242*365/1000</f>
        <v>1080.4000000000001</v>
      </c>
      <c r="I247" s="21">
        <f t="shared" ref="I247:T247" si="203">I263*I242*365/1000</f>
        <v>1065.8</v>
      </c>
      <c r="J247" s="21">
        <f t="shared" si="203"/>
        <v>1051.2</v>
      </c>
      <c r="K247" s="21">
        <f t="shared" si="203"/>
        <v>1036.5999999999999</v>
      </c>
      <c r="L247" s="21">
        <f t="shared" si="203"/>
        <v>1022</v>
      </c>
      <c r="M247" s="21">
        <f t="shared" si="203"/>
        <v>1022</v>
      </c>
      <c r="N247" s="21">
        <f t="shared" si="203"/>
        <v>1007.4</v>
      </c>
      <c r="O247" s="21">
        <f t="shared" si="203"/>
        <v>992.8</v>
      </c>
      <c r="P247" s="21">
        <f t="shared" si="203"/>
        <v>978.2</v>
      </c>
      <c r="Q247" s="21">
        <f t="shared" si="203"/>
        <v>963.6</v>
      </c>
      <c r="R247" s="21">
        <f t="shared" si="203"/>
        <v>963.6</v>
      </c>
      <c r="S247" s="21">
        <f t="shared" si="203"/>
        <v>949</v>
      </c>
      <c r="T247" s="22">
        <f t="shared" si="203"/>
        <v>934.4</v>
      </c>
    </row>
    <row r="248" spans="1:20" x14ac:dyDescent="0.3">
      <c r="A248" s="9">
        <v>247</v>
      </c>
      <c r="B248" s="4" t="s">
        <v>37</v>
      </c>
      <c r="C248" s="5" t="s">
        <v>45</v>
      </c>
      <c r="D248" s="13">
        <v>9</v>
      </c>
      <c r="E248" s="19" t="s">
        <v>10</v>
      </c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4"/>
    </row>
    <row r="249" spans="1:20" ht="17.25" x14ac:dyDescent="0.3">
      <c r="A249" s="9">
        <v>248</v>
      </c>
      <c r="B249" s="4" t="s">
        <v>37</v>
      </c>
      <c r="C249" s="5" t="s">
        <v>45</v>
      </c>
      <c r="D249" s="13">
        <v>10</v>
      </c>
      <c r="E249" s="19" t="s">
        <v>24</v>
      </c>
      <c r="F249" s="20">
        <v>0</v>
      </c>
      <c r="G249" s="20">
        <v>0</v>
      </c>
      <c r="H249" s="21">
        <f>(H263*365/1000)*H245</f>
        <v>0</v>
      </c>
      <c r="I249" s="21">
        <f t="shared" ref="I249:T249" si="204">(I263*365/1000)*I245</f>
        <v>0</v>
      </c>
      <c r="J249" s="21">
        <f t="shared" si="204"/>
        <v>0</v>
      </c>
      <c r="K249" s="21">
        <f t="shared" si="204"/>
        <v>0</v>
      </c>
      <c r="L249" s="21">
        <f t="shared" si="204"/>
        <v>0</v>
      </c>
      <c r="M249" s="21">
        <f t="shared" si="204"/>
        <v>0</v>
      </c>
      <c r="N249" s="21">
        <f t="shared" si="204"/>
        <v>0</v>
      </c>
      <c r="O249" s="21">
        <f t="shared" si="204"/>
        <v>0</v>
      </c>
      <c r="P249" s="21">
        <f t="shared" si="204"/>
        <v>0</v>
      </c>
      <c r="Q249" s="21">
        <f t="shared" si="204"/>
        <v>0</v>
      </c>
      <c r="R249" s="21">
        <f t="shared" si="204"/>
        <v>0</v>
      </c>
      <c r="S249" s="21">
        <f t="shared" si="204"/>
        <v>0</v>
      </c>
      <c r="T249" s="22">
        <f t="shared" si="204"/>
        <v>0</v>
      </c>
    </row>
    <row r="250" spans="1:20" x14ac:dyDescent="0.3">
      <c r="A250" s="9">
        <v>249</v>
      </c>
      <c r="B250" s="4" t="s">
        <v>37</v>
      </c>
      <c r="C250" s="5" t="s">
        <v>45</v>
      </c>
      <c r="D250" s="13">
        <v>11</v>
      </c>
      <c r="E250" s="19" t="s">
        <v>11</v>
      </c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6"/>
    </row>
    <row r="251" spans="1:20" ht="17.25" x14ac:dyDescent="0.3">
      <c r="A251" s="9">
        <v>250</v>
      </c>
      <c r="B251" s="4" t="s">
        <v>37</v>
      </c>
      <c r="C251" s="5" t="s">
        <v>45</v>
      </c>
      <c r="D251" s="13">
        <v>12</v>
      </c>
      <c r="E251" s="19" t="s">
        <v>25</v>
      </c>
      <c r="F251" s="20">
        <v>22</v>
      </c>
      <c r="G251" s="20">
        <v>47</v>
      </c>
      <c r="H251" s="20">
        <v>50</v>
      </c>
      <c r="I251" s="71">
        <v>50</v>
      </c>
      <c r="J251" s="71">
        <v>50</v>
      </c>
      <c r="K251" s="71">
        <v>50</v>
      </c>
      <c r="L251" s="71">
        <v>50</v>
      </c>
      <c r="M251" s="71">
        <v>50</v>
      </c>
      <c r="N251" s="71">
        <v>50</v>
      </c>
      <c r="O251" s="71">
        <v>50</v>
      </c>
      <c r="P251" s="71">
        <v>50</v>
      </c>
      <c r="Q251" s="71">
        <v>50</v>
      </c>
      <c r="R251" s="71">
        <v>50</v>
      </c>
      <c r="S251" s="71">
        <v>50</v>
      </c>
      <c r="T251" s="71">
        <v>50</v>
      </c>
    </row>
    <row r="252" spans="1:20" x14ac:dyDescent="0.3">
      <c r="A252" s="9">
        <v>251</v>
      </c>
      <c r="B252" s="4" t="s">
        <v>37</v>
      </c>
      <c r="C252" s="5" t="s">
        <v>45</v>
      </c>
      <c r="D252" s="13">
        <v>13</v>
      </c>
      <c r="E252" s="19" t="s">
        <v>10</v>
      </c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6"/>
    </row>
    <row r="253" spans="1:20" ht="17.25" x14ac:dyDescent="0.3">
      <c r="A253" s="9">
        <v>252</v>
      </c>
      <c r="B253" s="4" t="s">
        <v>37</v>
      </c>
      <c r="C253" s="5" t="s">
        <v>45</v>
      </c>
      <c r="D253" s="13">
        <v>14</v>
      </c>
      <c r="E253" s="19" t="s">
        <v>26</v>
      </c>
      <c r="F253" s="20">
        <v>0</v>
      </c>
      <c r="G253" s="20">
        <v>0</v>
      </c>
      <c r="H253" s="20">
        <v>0</v>
      </c>
      <c r="I253" s="71">
        <v>0</v>
      </c>
      <c r="J253" s="71">
        <v>0</v>
      </c>
      <c r="K253" s="71">
        <v>0</v>
      </c>
      <c r="L253" s="71">
        <v>0</v>
      </c>
      <c r="M253" s="71">
        <v>0</v>
      </c>
      <c r="N253" s="71">
        <v>0</v>
      </c>
      <c r="O253" s="71">
        <v>0</v>
      </c>
      <c r="P253" s="71">
        <v>0</v>
      </c>
      <c r="Q253" s="71">
        <v>0</v>
      </c>
      <c r="R253" s="71">
        <v>0</v>
      </c>
      <c r="S253" s="71">
        <v>0</v>
      </c>
      <c r="T253" s="71">
        <v>0</v>
      </c>
    </row>
    <row r="254" spans="1:20" x14ac:dyDescent="0.3">
      <c r="A254" s="9">
        <v>253</v>
      </c>
      <c r="B254" s="4" t="s">
        <v>37</v>
      </c>
      <c r="C254" s="5" t="s">
        <v>45</v>
      </c>
      <c r="D254" s="13">
        <v>15</v>
      </c>
      <c r="E254" s="19" t="s">
        <v>12</v>
      </c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9"/>
    </row>
    <row r="255" spans="1:20" ht="17.25" x14ac:dyDescent="0.3">
      <c r="A255" s="9">
        <v>254</v>
      </c>
      <c r="B255" s="4" t="s">
        <v>37</v>
      </c>
      <c r="C255" s="5" t="s">
        <v>45</v>
      </c>
      <c r="D255" s="13">
        <v>16</v>
      </c>
      <c r="E255" s="19" t="s">
        <v>27</v>
      </c>
      <c r="F255" s="20">
        <v>0</v>
      </c>
      <c r="G255" s="20">
        <v>0</v>
      </c>
      <c r="H255" s="20">
        <v>0</v>
      </c>
      <c r="I255" s="71">
        <v>0</v>
      </c>
      <c r="J255" s="71">
        <v>0</v>
      </c>
      <c r="K255" s="71">
        <v>0</v>
      </c>
      <c r="L255" s="71">
        <v>0</v>
      </c>
      <c r="M255" s="71">
        <v>0</v>
      </c>
      <c r="N255" s="71">
        <v>0</v>
      </c>
      <c r="O255" s="71">
        <v>0</v>
      </c>
      <c r="P255" s="71">
        <v>0</v>
      </c>
      <c r="Q255" s="71">
        <v>0</v>
      </c>
      <c r="R255" s="71">
        <v>0</v>
      </c>
      <c r="S255" s="71">
        <v>0</v>
      </c>
      <c r="T255" s="71">
        <v>0</v>
      </c>
    </row>
    <row r="256" spans="1:20" x14ac:dyDescent="0.3">
      <c r="A256" s="9">
        <v>255</v>
      </c>
      <c r="B256" s="4" t="s">
        <v>37</v>
      </c>
      <c r="C256" s="5" t="s">
        <v>45</v>
      </c>
      <c r="D256" s="13">
        <v>17</v>
      </c>
      <c r="E256" s="19" t="s">
        <v>10</v>
      </c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6"/>
    </row>
    <row r="257" spans="1:20" ht="17.25" x14ac:dyDescent="0.3">
      <c r="A257" s="9">
        <v>256</v>
      </c>
      <c r="B257" s="4" t="s">
        <v>37</v>
      </c>
      <c r="C257" s="5" t="s">
        <v>45</v>
      </c>
      <c r="D257" s="13">
        <v>18</v>
      </c>
      <c r="E257" s="19" t="s">
        <v>28</v>
      </c>
      <c r="F257" s="20">
        <v>0</v>
      </c>
      <c r="G257" s="20">
        <v>0</v>
      </c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7"/>
    </row>
    <row r="258" spans="1:20" x14ac:dyDescent="0.3">
      <c r="A258" s="9">
        <v>257</v>
      </c>
      <c r="B258" s="4" t="s">
        <v>37</v>
      </c>
      <c r="C258" s="5" t="s">
        <v>45</v>
      </c>
      <c r="D258" s="13">
        <v>19</v>
      </c>
      <c r="E258" s="19" t="s">
        <v>12</v>
      </c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6"/>
    </row>
    <row r="259" spans="1:20" ht="17.25" x14ac:dyDescent="0.3">
      <c r="A259" s="9">
        <v>258</v>
      </c>
      <c r="B259" s="4" t="s">
        <v>37</v>
      </c>
      <c r="C259" s="5" t="s">
        <v>45</v>
      </c>
      <c r="D259" s="13">
        <v>20</v>
      </c>
      <c r="E259" s="19" t="s">
        <v>29</v>
      </c>
      <c r="F259" s="30">
        <v>3727</v>
      </c>
      <c r="G259" s="30">
        <v>2118</v>
      </c>
      <c r="H259" s="21">
        <f>(H260+H261)/(1-H265)</f>
        <v>2107.2000000000003</v>
      </c>
      <c r="I259" s="21">
        <f t="shared" ref="I259:T259" si="205">(I260+I261)/(1-I265)</f>
        <v>2087.7333333333331</v>
      </c>
      <c r="J259" s="21">
        <f t="shared" si="205"/>
        <v>2068.2666666666669</v>
      </c>
      <c r="K259" s="21">
        <f t="shared" si="205"/>
        <v>2048.7999999999997</v>
      </c>
      <c r="L259" s="21">
        <f t="shared" si="205"/>
        <v>2029.3333333333333</v>
      </c>
      <c r="M259" s="21">
        <f t="shared" si="205"/>
        <v>2029.3333333333333</v>
      </c>
      <c r="N259" s="21">
        <f t="shared" si="205"/>
        <v>2009.8666666666668</v>
      </c>
      <c r="O259" s="21">
        <f t="shared" si="205"/>
        <v>1990.3999999999999</v>
      </c>
      <c r="P259" s="21">
        <f t="shared" si="205"/>
        <v>1970.9333333333334</v>
      </c>
      <c r="Q259" s="21">
        <f t="shared" si="205"/>
        <v>1951.4666666666665</v>
      </c>
      <c r="R259" s="21">
        <f t="shared" si="205"/>
        <v>1951.4666666666665</v>
      </c>
      <c r="S259" s="21">
        <f t="shared" si="205"/>
        <v>1932</v>
      </c>
      <c r="T259" s="21">
        <f t="shared" si="205"/>
        <v>1912.5333333333335</v>
      </c>
    </row>
    <row r="260" spans="1:20" x14ac:dyDescent="0.3">
      <c r="A260" s="9">
        <v>259</v>
      </c>
      <c r="B260" s="4" t="s">
        <v>37</v>
      </c>
      <c r="C260" s="5" t="s">
        <v>45</v>
      </c>
      <c r="D260" s="13">
        <v>21</v>
      </c>
      <c r="E260" s="19" t="s">
        <v>13</v>
      </c>
      <c r="F260" s="30">
        <v>218</v>
      </c>
      <c r="G260" s="30">
        <v>470</v>
      </c>
      <c r="H260" s="30">
        <v>450</v>
      </c>
      <c r="I260" s="74">
        <v>450</v>
      </c>
      <c r="J260" s="74">
        <v>450</v>
      </c>
      <c r="K260" s="74">
        <v>450</v>
      </c>
      <c r="L260" s="74">
        <v>450</v>
      </c>
      <c r="M260" s="74">
        <v>450</v>
      </c>
      <c r="N260" s="74">
        <v>450</v>
      </c>
      <c r="O260" s="74">
        <v>450</v>
      </c>
      <c r="P260" s="74">
        <v>450</v>
      </c>
      <c r="Q260" s="74">
        <v>450</v>
      </c>
      <c r="R260" s="74">
        <v>450</v>
      </c>
      <c r="S260" s="74">
        <v>450</v>
      </c>
      <c r="T260" s="74">
        <v>450</v>
      </c>
    </row>
    <row r="261" spans="1:20" ht="17.25" x14ac:dyDescent="0.3">
      <c r="A261" s="9">
        <v>260</v>
      </c>
      <c r="B261" s="4" t="s">
        <v>37</v>
      </c>
      <c r="C261" s="5" t="s">
        <v>45</v>
      </c>
      <c r="D261" s="13">
        <v>22</v>
      </c>
      <c r="E261" s="19" t="s">
        <v>30</v>
      </c>
      <c r="F261" s="32">
        <f>F247+F251+F255</f>
        <v>1290</v>
      </c>
      <c r="G261" s="32">
        <f>G247+G251+G255</f>
        <v>1151</v>
      </c>
      <c r="H261" s="21">
        <f t="shared" ref="H261:T261" si="206">H247+H251+H255</f>
        <v>1130.4000000000001</v>
      </c>
      <c r="I261" s="21">
        <f t="shared" si="206"/>
        <v>1115.8</v>
      </c>
      <c r="J261" s="21">
        <f t="shared" si="206"/>
        <v>1101.2</v>
      </c>
      <c r="K261" s="21">
        <f t="shared" si="206"/>
        <v>1086.5999999999999</v>
      </c>
      <c r="L261" s="21">
        <f t="shared" si="206"/>
        <v>1072</v>
      </c>
      <c r="M261" s="21">
        <f t="shared" si="206"/>
        <v>1072</v>
      </c>
      <c r="N261" s="21">
        <f t="shared" si="206"/>
        <v>1057.4000000000001</v>
      </c>
      <c r="O261" s="21">
        <f t="shared" si="206"/>
        <v>1042.8</v>
      </c>
      <c r="P261" s="21">
        <f t="shared" si="206"/>
        <v>1028.2</v>
      </c>
      <c r="Q261" s="21">
        <f t="shared" si="206"/>
        <v>1013.6</v>
      </c>
      <c r="R261" s="21">
        <f t="shared" si="206"/>
        <v>1013.6</v>
      </c>
      <c r="S261" s="21">
        <f t="shared" si="206"/>
        <v>999</v>
      </c>
      <c r="T261" s="22">
        <f t="shared" si="206"/>
        <v>984.4</v>
      </c>
    </row>
    <row r="262" spans="1:20" ht="17.25" x14ac:dyDescent="0.3">
      <c r="A262" s="9">
        <v>261</v>
      </c>
      <c r="B262" s="4" t="s">
        <v>37</v>
      </c>
      <c r="C262" s="5" t="s">
        <v>45</v>
      </c>
      <c r="D262" s="13">
        <v>23</v>
      </c>
      <c r="E262" s="19" t="s">
        <v>31</v>
      </c>
      <c r="F262" s="32">
        <f>F261/365</f>
        <v>3.5342465753424657</v>
      </c>
      <c r="G262" s="32">
        <f>G261/365</f>
        <v>3.1534246575342464</v>
      </c>
      <c r="H262" s="21">
        <f t="shared" ref="H262:T262" si="207">H261/365</f>
        <v>3.0969863013698631</v>
      </c>
      <c r="I262" s="21">
        <f t="shared" si="207"/>
        <v>3.056986301369863</v>
      </c>
      <c r="J262" s="21">
        <f t="shared" si="207"/>
        <v>3.016986301369863</v>
      </c>
      <c r="K262" s="21">
        <f t="shared" si="207"/>
        <v>2.976986301369863</v>
      </c>
      <c r="L262" s="21">
        <f t="shared" si="207"/>
        <v>2.9369863013698629</v>
      </c>
      <c r="M262" s="21">
        <f t="shared" si="207"/>
        <v>2.9369863013698629</v>
      </c>
      <c r="N262" s="21">
        <f t="shared" si="207"/>
        <v>2.8969863013698633</v>
      </c>
      <c r="O262" s="21">
        <f t="shared" si="207"/>
        <v>2.8569863013698629</v>
      </c>
      <c r="P262" s="21">
        <f t="shared" si="207"/>
        <v>2.8169863013698633</v>
      </c>
      <c r="Q262" s="21">
        <f t="shared" si="207"/>
        <v>2.7769863013698632</v>
      </c>
      <c r="R262" s="21">
        <f t="shared" si="207"/>
        <v>2.7769863013698632</v>
      </c>
      <c r="S262" s="21">
        <f t="shared" si="207"/>
        <v>2.7369863013698632</v>
      </c>
      <c r="T262" s="22">
        <f t="shared" si="207"/>
        <v>2.6969863013698632</v>
      </c>
    </row>
    <row r="263" spans="1:20" x14ac:dyDescent="0.3">
      <c r="A263" s="9">
        <v>262</v>
      </c>
      <c r="B263" s="4" t="s">
        <v>37</v>
      </c>
      <c r="C263" s="5" t="s">
        <v>45</v>
      </c>
      <c r="D263" s="13">
        <v>24</v>
      </c>
      <c r="E263" s="19" t="s">
        <v>14</v>
      </c>
      <c r="F263" s="33">
        <f>(F247)/F242*1000/365</f>
        <v>46.31963470319635</v>
      </c>
      <c r="G263" s="33">
        <f>(G247)/G242*1000/365</f>
        <v>40.328767123287669</v>
      </c>
      <c r="H263" s="20">
        <v>40</v>
      </c>
      <c r="I263" s="71">
        <v>40</v>
      </c>
      <c r="J263" s="71">
        <v>40</v>
      </c>
      <c r="K263" s="71">
        <v>40</v>
      </c>
      <c r="L263" s="71">
        <v>40</v>
      </c>
      <c r="M263" s="71">
        <v>40</v>
      </c>
      <c r="N263" s="71">
        <v>40</v>
      </c>
      <c r="O263" s="71">
        <v>40</v>
      </c>
      <c r="P263" s="71">
        <v>40</v>
      </c>
      <c r="Q263" s="71">
        <v>40</v>
      </c>
      <c r="R263" s="71">
        <v>40</v>
      </c>
      <c r="S263" s="71">
        <v>40</v>
      </c>
      <c r="T263" s="71">
        <v>40</v>
      </c>
    </row>
    <row r="264" spans="1:20" x14ac:dyDescent="0.3">
      <c r="A264" s="9">
        <v>263</v>
      </c>
      <c r="B264" s="4" t="s">
        <v>37</v>
      </c>
      <c r="C264" s="5" t="s">
        <v>45</v>
      </c>
      <c r="D264" s="13">
        <v>25</v>
      </c>
      <c r="E264" s="19" t="s">
        <v>15</v>
      </c>
      <c r="F264" s="25"/>
      <c r="G264" s="25"/>
      <c r="H264" s="25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</row>
    <row r="265" spans="1:20" x14ac:dyDescent="0.3">
      <c r="A265" s="9">
        <v>264</v>
      </c>
      <c r="B265" s="4" t="s">
        <v>37</v>
      </c>
      <c r="C265" s="5" t="s">
        <v>45</v>
      </c>
      <c r="D265" s="13">
        <v>26</v>
      </c>
      <c r="E265" s="19" t="s">
        <v>16</v>
      </c>
      <c r="F265" s="34">
        <f>(F259-F261-F260)/F259</f>
        <v>0.59538502817279315</v>
      </c>
      <c r="G265" s="34">
        <f>(G259-G261-G260)/G259</f>
        <v>0.23465533522190746</v>
      </c>
      <c r="H265" s="35">
        <v>0.25</v>
      </c>
      <c r="I265" s="75">
        <v>0.25</v>
      </c>
      <c r="J265" s="75">
        <v>0.25</v>
      </c>
      <c r="K265" s="75">
        <v>0.25</v>
      </c>
      <c r="L265" s="75">
        <v>0.25</v>
      </c>
      <c r="M265" s="75">
        <v>0.25</v>
      </c>
      <c r="N265" s="75">
        <v>0.25</v>
      </c>
      <c r="O265" s="75">
        <v>0.25</v>
      </c>
      <c r="P265" s="75">
        <v>0.25</v>
      </c>
      <c r="Q265" s="75">
        <v>0.25</v>
      </c>
      <c r="R265" s="75">
        <v>0.25</v>
      </c>
      <c r="S265" s="75">
        <v>0.25</v>
      </c>
      <c r="T265" s="75">
        <v>0.25</v>
      </c>
    </row>
    <row r="266" spans="1:20" ht="17.25" x14ac:dyDescent="0.3">
      <c r="A266" s="9">
        <v>265</v>
      </c>
      <c r="B266" s="4" t="s">
        <v>37</v>
      </c>
      <c r="C266" s="5" t="s">
        <v>45</v>
      </c>
      <c r="D266" s="13">
        <v>27</v>
      </c>
      <c r="E266" s="19" t="s">
        <v>32</v>
      </c>
      <c r="F266" s="36">
        <f t="shared" ref="F266:T266" si="208">F259-F260-F261</f>
        <v>2219</v>
      </c>
      <c r="G266" s="36">
        <f t="shared" si="208"/>
        <v>497</v>
      </c>
      <c r="H266" s="36">
        <f t="shared" si="208"/>
        <v>526.80000000000018</v>
      </c>
      <c r="I266" s="36">
        <f t="shared" si="208"/>
        <v>521.93333333333317</v>
      </c>
      <c r="J266" s="36">
        <f t="shared" si="208"/>
        <v>517.06666666666683</v>
      </c>
      <c r="K266" s="36">
        <f t="shared" si="208"/>
        <v>512.19999999999982</v>
      </c>
      <c r="L266" s="36">
        <f t="shared" si="208"/>
        <v>507.33333333333326</v>
      </c>
      <c r="M266" s="36">
        <f t="shared" si="208"/>
        <v>507.33333333333326</v>
      </c>
      <c r="N266" s="36">
        <f t="shared" si="208"/>
        <v>502.4666666666667</v>
      </c>
      <c r="O266" s="36">
        <f t="shared" si="208"/>
        <v>497.59999999999991</v>
      </c>
      <c r="P266" s="36">
        <f t="shared" si="208"/>
        <v>492.73333333333335</v>
      </c>
      <c r="Q266" s="36">
        <f t="shared" si="208"/>
        <v>487.86666666666645</v>
      </c>
      <c r="R266" s="36">
        <f t="shared" si="208"/>
        <v>487.86666666666645</v>
      </c>
      <c r="S266" s="36">
        <f t="shared" si="208"/>
        <v>483</v>
      </c>
      <c r="T266" s="37">
        <f t="shared" si="208"/>
        <v>478.13333333333355</v>
      </c>
    </row>
    <row r="267" spans="1:20" x14ac:dyDescent="0.3">
      <c r="A267" s="9">
        <v>266</v>
      </c>
      <c r="B267" s="4" t="s">
        <v>37</v>
      </c>
      <c r="C267" s="5" t="s">
        <v>45</v>
      </c>
      <c r="D267" s="13">
        <v>28</v>
      </c>
      <c r="E267" s="19" t="s">
        <v>17</v>
      </c>
      <c r="F267" s="21">
        <f>F270+F269+F268</f>
        <v>0</v>
      </c>
      <c r="G267" s="21">
        <f>G270+G269+G268</f>
        <v>0</v>
      </c>
      <c r="H267" s="21">
        <f t="shared" ref="H267:T267" si="209">H270+H269+H268</f>
        <v>0</v>
      </c>
      <c r="I267" s="21">
        <f t="shared" si="209"/>
        <v>0</v>
      </c>
      <c r="J267" s="21">
        <f t="shared" si="209"/>
        <v>0</v>
      </c>
      <c r="K267" s="21">
        <f t="shared" si="209"/>
        <v>0</v>
      </c>
      <c r="L267" s="21">
        <f t="shared" si="209"/>
        <v>0</v>
      </c>
      <c r="M267" s="21">
        <f t="shared" si="209"/>
        <v>0</v>
      </c>
      <c r="N267" s="21">
        <f t="shared" si="209"/>
        <v>0</v>
      </c>
      <c r="O267" s="21">
        <f t="shared" si="209"/>
        <v>0</v>
      </c>
      <c r="P267" s="21">
        <f t="shared" si="209"/>
        <v>0</v>
      </c>
      <c r="Q267" s="21">
        <f t="shared" si="209"/>
        <v>0</v>
      </c>
      <c r="R267" s="21">
        <f t="shared" si="209"/>
        <v>0</v>
      </c>
      <c r="S267" s="21">
        <f t="shared" si="209"/>
        <v>0</v>
      </c>
      <c r="T267" s="22">
        <f t="shared" si="209"/>
        <v>0</v>
      </c>
    </row>
    <row r="268" spans="1:20" ht="17.25" x14ac:dyDescent="0.3">
      <c r="A268" s="9">
        <v>267</v>
      </c>
      <c r="B268" s="4" t="s">
        <v>37</v>
      </c>
      <c r="C268" s="5" t="s">
        <v>45</v>
      </c>
      <c r="D268" s="13">
        <v>29</v>
      </c>
      <c r="E268" s="19" t="s">
        <v>33</v>
      </c>
      <c r="F268" s="21">
        <f>F249</f>
        <v>0</v>
      </c>
      <c r="G268" s="21">
        <f>G249</f>
        <v>0</v>
      </c>
      <c r="H268" s="21">
        <f t="shared" ref="H268:T268" si="210">H249</f>
        <v>0</v>
      </c>
      <c r="I268" s="21">
        <f t="shared" si="210"/>
        <v>0</v>
      </c>
      <c r="J268" s="21">
        <f t="shared" si="210"/>
        <v>0</v>
      </c>
      <c r="K268" s="21">
        <f t="shared" si="210"/>
        <v>0</v>
      </c>
      <c r="L268" s="21">
        <f t="shared" si="210"/>
        <v>0</v>
      </c>
      <c r="M268" s="21">
        <f t="shared" si="210"/>
        <v>0</v>
      </c>
      <c r="N268" s="21">
        <f t="shared" si="210"/>
        <v>0</v>
      </c>
      <c r="O268" s="21">
        <f t="shared" si="210"/>
        <v>0</v>
      </c>
      <c r="P268" s="21">
        <f t="shared" si="210"/>
        <v>0</v>
      </c>
      <c r="Q268" s="21">
        <f t="shared" si="210"/>
        <v>0</v>
      </c>
      <c r="R268" s="21">
        <f t="shared" si="210"/>
        <v>0</v>
      </c>
      <c r="S268" s="21">
        <f t="shared" si="210"/>
        <v>0</v>
      </c>
      <c r="T268" s="22">
        <f t="shared" si="210"/>
        <v>0</v>
      </c>
    </row>
    <row r="269" spans="1:20" ht="17.25" x14ac:dyDescent="0.3">
      <c r="A269" s="9">
        <v>268</v>
      </c>
      <c r="B269" s="4" t="s">
        <v>37</v>
      </c>
      <c r="C269" s="5" t="s">
        <v>45</v>
      </c>
      <c r="D269" s="13">
        <v>30</v>
      </c>
      <c r="E269" s="19" t="s">
        <v>34</v>
      </c>
      <c r="F269" s="21">
        <f t="shared" ref="F269:T269" si="211">F253</f>
        <v>0</v>
      </c>
      <c r="G269" s="21">
        <f t="shared" si="211"/>
        <v>0</v>
      </c>
      <c r="H269" s="21">
        <f t="shared" si="211"/>
        <v>0</v>
      </c>
      <c r="I269" s="21">
        <f t="shared" si="211"/>
        <v>0</v>
      </c>
      <c r="J269" s="21">
        <f t="shared" si="211"/>
        <v>0</v>
      </c>
      <c r="K269" s="21">
        <f t="shared" si="211"/>
        <v>0</v>
      </c>
      <c r="L269" s="21">
        <f t="shared" si="211"/>
        <v>0</v>
      </c>
      <c r="M269" s="21">
        <f t="shared" si="211"/>
        <v>0</v>
      </c>
      <c r="N269" s="21">
        <f t="shared" si="211"/>
        <v>0</v>
      </c>
      <c r="O269" s="21">
        <f t="shared" si="211"/>
        <v>0</v>
      </c>
      <c r="P269" s="21">
        <f t="shared" si="211"/>
        <v>0</v>
      </c>
      <c r="Q269" s="21">
        <f t="shared" si="211"/>
        <v>0</v>
      </c>
      <c r="R269" s="21">
        <f t="shared" si="211"/>
        <v>0</v>
      </c>
      <c r="S269" s="21">
        <f t="shared" si="211"/>
        <v>0</v>
      </c>
      <c r="T269" s="22">
        <f t="shared" si="211"/>
        <v>0</v>
      </c>
    </row>
    <row r="270" spans="1:20" ht="17.25" x14ac:dyDescent="0.3">
      <c r="A270" s="9">
        <v>269</v>
      </c>
      <c r="B270" s="4" t="s">
        <v>37</v>
      </c>
      <c r="C270" s="5" t="s">
        <v>45</v>
      </c>
      <c r="D270" s="13">
        <v>31</v>
      </c>
      <c r="E270" s="19" t="s">
        <v>35</v>
      </c>
      <c r="F270" s="21">
        <f t="shared" ref="F270:T270" si="212">F257</f>
        <v>0</v>
      </c>
      <c r="G270" s="21">
        <f t="shared" si="212"/>
        <v>0</v>
      </c>
      <c r="H270" s="21">
        <f t="shared" si="212"/>
        <v>0</v>
      </c>
      <c r="I270" s="21">
        <f t="shared" si="212"/>
        <v>0</v>
      </c>
      <c r="J270" s="21">
        <f t="shared" si="212"/>
        <v>0</v>
      </c>
      <c r="K270" s="21">
        <f t="shared" si="212"/>
        <v>0</v>
      </c>
      <c r="L270" s="21">
        <f t="shared" si="212"/>
        <v>0</v>
      </c>
      <c r="M270" s="21">
        <f t="shared" si="212"/>
        <v>0</v>
      </c>
      <c r="N270" s="21">
        <f t="shared" si="212"/>
        <v>0</v>
      </c>
      <c r="O270" s="21">
        <f t="shared" si="212"/>
        <v>0</v>
      </c>
      <c r="P270" s="21">
        <f t="shared" si="212"/>
        <v>0</v>
      </c>
      <c r="Q270" s="21">
        <f t="shared" si="212"/>
        <v>0</v>
      </c>
      <c r="R270" s="21">
        <f t="shared" si="212"/>
        <v>0</v>
      </c>
      <c r="S270" s="21">
        <f t="shared" si="212"/>
        <v>0</v>
      </c>
      <c r="T270" s="22">
        <f t="shared" si="212"/>
        <v>0</v>
      </c>
    </row>
    <row r="271" spans="1:20" x14ac:dyDescent="0.3">
      <c r="A271" s="9">
        <v>270</v>
      </c>
      <c r="B271" s="4" t="s">
        <v>37</v>
      </c>
      <c r="C271" s="5" t="s">
        <v>45</v>
      </c>
      <c r="D271" s="13">
        <v>32</v>
      </c>
      <c r="E271" s="19" t="s">
        <v>18</v>
      </c>
      <c r="F271" s="38" t="e">
        <f>(F272-F267)/F272</f>
        <v>#DIV/0!</v>
      </c>
      <c r="G271" s="38" t="e">
        <f>(G272-G267)/G272</f>
        <v>#DIV/0!</v>
      </c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40"/>
    </row>
    <row r="272" spans="1:20" x14ac:dyDescent="0.3">
      <c r="A272" s="9">
        <v>271</v>
      </c>
      <c r="B272" s="4" t="s">
        <v>37</v>
      </c>
      <c r="C272" s="5" t="s">
        <v>45</v>
      </c>
      <c r="D272" s="13">
        <v>33</v>
      </c>
      <c r="E272" s="19" t="s">
        <v>19</v>
      </c>
      <c r="F272" s="41">
        <v>0</v>
      </c>
      <c r="G272" s="41">
        <v>0</v>
      </c>
      <c r="H272" s="21">
        <f>H267/(1-H271)</f>
        <v>0</v>
      </c>
      <c r="I272" s="21">
        <f t="shared" ref="I272:T272" si="213">I267/(1-I271)</f>
        <v>0</v>
      </c>
      <c r="J272" s="21">
        <f t="shared" si="213"/>
        <v>0</v>
      </c>
      <c r="K272" s="21">
        <f t="shared" si="213"/>
        <v>0</v>
      </c>
      <c r="L272" s="21">
        <f t="shared" si="213"/>
        <v>0</v>
      </c>
      <c r="M272" s="21">
        <f t="shared" si="213"/>
        <v>0</v>
      </c>
      <c r="N272" s="21">
        <f t="shared" si="213"/>
        <v>0</v>
      </c>
      <c r="O272" s="21">
        <f t="shared" si="213"/>
        <v>0</v>
      </c>
      <c r="P272" s="21">
        <f t="shared" si="213"/>
        <v>0</v>
      </c>
      <c r="Q272" s="21">
        <f t="shared" si="213"/>
        <v>0</v>
      </c>
      <c r="R272" s="21">
        <f t="shared" si="213"/>
        <v>0</v>
      </c>
      <c r="S272" s="21">
        <f t="shared" si="213"/>
        <v>0</v>
      </c>
      <c r="T272" s="22">
        <f t="shared" si="213"/>
        <v>0</v>
      </c>
    </row>
    <row r="273" spans="1:20" ht="18" thickBot="1" x14ac:dyDescent="0.35">
      <c r="A273" s="42">
        <v>272</v>
      </c>
      <c r="B273" s="43" t="s">
        <v>37</v>
      </c>
      <c r="C273" s="44" t="s">
        <v>45</v>
      </c>
      <c r="D273" s="45">
        <v>34</v>
      </c>
      <c r="E273" s="46" t="s">
        <v>36</v>
      </c>
      <c r="F273" s="47">
        <f t="shared" ref="F273:T273" si="214">F272/365</f>
        <v>0</v>
      </c>
      <c r="G273" s="47">
        <f t="shared" si="214"/>
        <v>0</v>
      </c>
      <c r="H273" s="47">
        <f t="shared" si="214"/>
        <v>0</v>
      </c>
      <c r="I273" s="47">
        <f t="shared" si="214"/>
        <v>0</v>
      </c>
      <c r="J273" s="47">
        <f t="shared" si="214"/>
        <v>0</v>
      </c>
      <c r="K273" s="47">
        <f t="shared" si="214"/>
        <v>0</v>
      </c>
      <c r="L273" s="47">
        <f t="shared" si="214"/>
        <v>0</v>
      </c>
      <c r="M273" s="47">
        <f t="shared" si="214"/>
        <v>0</v>
      </c>
      <c r="N273" s="47">
        <f t="shared" si="214"/>
        <v>0</v>
      </c>
      <c r="O273" s="47">
        <f t="shared" si="214"/>
        <v>0</v>
      </c>
      <c r="P273" s="47">
        <f t="shared" si="214"/>
        <v>0</v>
      </c>
      <c r="Q273" s="47">
        <f t="shared" si="214"/>
        <v>0</v>
      </c>
      <c r="R273" s="47">
        <f t="shared" si="214"/>
        <v>0</v>
      </c>
      <c r="S273" s="47">
        <f t="shared" si="214"/>
        <v>0</v>
      </c>
      <c r="T273" s="48">
        <f t="shared" si="214"/>
        <v>0</v>
      </c>
    </row>
    <row r="274" spans="1:20" x14ac:dyDescent="0.3">
      <c r="A274" s="10">
        <v>273</v>
      </c>
      <c r="B274" s="4" t="s">
        <v>37</v>
      </c>
      <c r="C274" s="5" t="s">
        <v>46</v>
      </c>
      <c r="D274" s="4">
        <v>1</v>
      </c>
      <c r="E274" s="6" t="s">
        <v>5</v>
      </c>
      <c r="F274" s="7">
        <v>148</v>
      </c>
      <c r="G274" s="7">
        <v>150</v>
      </c>
      <c r="H274" s="68">
        <f>ROUND(G274*(1+'Rahvaarvu prognoos (Stat)'!F$3),0)</f>
        <v>148</v>
      </c>
      <c r="I274" s="8">
        <f>ROUND(H274*(1+'Rahvaarvu prognoos (Stat)'!G$3),0)</f>
        <v>146</v>
      </c>
      <c r="J274" s="8">
        <f>ROUND(I274*(1+'Rahvaarvu prognoos (Stat)'!H$3),0)</f>
        <v>144</v>
      </c>
      <c r="K274" s="8">
        <f>ROUND(J274*(1+'Rahvaarvu prognoos (Stat)'!I$3),0)</f>
        <v>142</v>
      </c>
      <c r="L274" s="8">
        <f>ROUND(K274*(1+'Rahvaarvu prognoos (Stat)'!J$3),0)</f>
        <v>140</v>
      </c>
      <c r="M274" s="8">
        <f>ROUND(L274*(1+'Rahvaarvu prognoos (Stat)'!K$3),0)</f>
        <v>138</v>
      </c>
      <c r="N274" s="8">
        <f>ROUND(M274*(1+'Rahvaarvu prognoos (Stat)'!L$3),0)</f>
        <v>136</v>
      </c>
      <c r="O274" s="8">
        <f>ROUND(N274*(1+'Rahvaarvu prognoos (Stat)'!M$3),0)</f>
        <v>134</v>
      </c>
      <c r="P274" s="8">
        <f>ROUND(O274*(1+'Rahvaarvu prognoos (Stat)'!N$3),0)</f>
        <v>132</v>
      </c>
      <c r="Q274" s="8">
        <f>ROUND(P274*(1+'Rahvaarvu prognoos (Stat)'!O$3),0)</f>
        <v>130</v>
      </c>
      <c r="R274" s="8">
        <f>ROUND(Q274*(1+'Rahvaarvu prognoos (Stat)'!P$3),0)</f>
        <v>128</v>
      </c>
      <c r="S274" s="8">
        <f>ROUND(R274*(1+'Rahvaarvu prognoos (Stat)'!Q$3),0)</f>
        <v>126</v>
      </c>
      <c r="T274" s="8">
        <f>ROUND(S274*(1+'Rahvaarvu prognoos (Stat)'!R$3),0)</f>
        <v>124</v>
      </c>
    </row>
    <row r="275" spans="1:20" x14ac:dyDescent="0.3">
      <c r="A275" s="10">
        <v>274</v>
      </c>
      <c r="B275" s="4" t="s">
        <v>37</v>
      </c>
      <c r="C275" s="5" t="s">
        <v>46</v>
      </c>
      <c r="D275" s="10">
        <v>2</v>
      </c>
      <c r="E275" s="11" t="s">
        <v>6</v>
      </c>
      <c r="F275" s="12">
        <v>22</v>
      </c>
      <c r="G275" s="12">
        <v>22</v>
      </c>
      <c r="H275" s="69">
        <v>22</v>
      </c>
      <c r="I275" s="69">
        <v>22</v>
      </c>
      <c r="J275" s="69">
        <v>22</v>
      </c>
      <c r="K275" s="69">
        <v>22</v>
      </c>
      <c r="L275" s="69">
        <v>22</v>
      </c>
      <c r="M275" s="69">
        <v>22</v>
      </c>
      <c r="N275" s="69">
        <v>22</v>
      </c>
      <c r="O275" s="69">
        <v>22</v>
      </c>
      <c r="P275" s="69">
        <v>22</v>
      </c>
      <c r="Q275" s="69">
        <v>22</v>
      </c>
      <c r="R275" s="69">
        <v>22</v>
      </c>
      <c r="S275" s="69">
        <v>22</v>
      </c>
      <c r="T275" s="69">
        <v>22</v>
      </c>
    </row>
    <row r="276" spans="1:20" x14ac:dyDescent="0.3">
      <c r="A276" s="9">
        <v>275</v>
      </c>
      <c r="B276" s="4" t="s">
        <v>37</v>
      </c>
      <c r="C276" s="5" t="s">
        <v>46</v>
      </c>
      <c r="D276" s="13">
        <v>3</v>
      </c>
      <c r="E276" s="14" t="s">
        <v>7</v>
      </c>
      <c r="F276" s="15">
        <v>68</v>
      </c>
      <c r="G276" s="15">
        <v>68</v>
      </c>
      <c r="H276" s="70">
        <v>67</v>
      </c>
      <c r="I276" s="70">
        <v>66</v>
      </c>
      <c r="J276" s="70">
        <v>65</v>
      </c>
      <c r="K276" s="70">
        <v>64</v>
      </c>
      <c r="L276" s="70">
        <v>63</v>
      </c>
      <c r="M276" s="70">
        <v>62</v>
      </c>
      <c r="N276" s="70">
        <v>61</v>
      </c>
      <c r="O276" s="70">
        <v>60</v>
      </c>
      <c r="P276" s="70">
        <v>59</v>
      </c>
      <c r="Q276" s="70">
        <v>58</v>
      </c>
      <c r="R276" s="70">
        <v>57</v>
      </c>
      <c r="S276" s="70">
        <v>56</v>
      </c>
      <c r="T276" s="70">
        <v>55</v>
      </c>
    </row>
    <row r="277" spans="1:20" x14ac:dyDescent="0.3">
      <c r="A277" s="9">
        <v>276</v>
      </c>
      <c r="B277" s="4" t="s">
        <v>37</v>
      </c>
      <c r="C277" s="5" t="s">
        <v>46</v>
      </c>
      <c r="D277" s="13">
        <v>4</v>
      </c>
      <c r="E277" s="14" t="s">
        <v>8</v>
      </c>
      <c r="F277" s="17">
        <f t="shared" ref="F277:T277" si="215">F276/F274</f>
        <v>0.45945945945945948</v>
      </c>
      <c r="G277" s="17">
        <f t="shared" si="215"/>
        <v>0.45333333333333331</v>
      </c>
      <c r="H277" s="17">
        <f t="shared" si="215"/>
        <v>0.45270270270270269</v>
      </c>
      <c r="I277" s="17">
        <f t="shared" si="215"/>
        <v>0.45205479452054792</v>
      </c>
      <c r="J277" s="17">
        <f t="shared" si="215"/>
        <v>0.4513888888888889</v>
      </c>
      <c r="K277" s="17">
        <f t="shared" si="215"/>
        <v>0.45070422535211269</v>
      </c>
      <c r="L277" s="17">
        <f t="shared" si="215"/>
        <v>0.45</v>
      </c>
      <c r="M277" s="17">
        <f t="shared" si="215"/>
        <v>0.44927536231884058</v>
      </c>
      <c r="N277" s="17">
        <f t="shared" si="215"/>
        <v>0.4485294117647059</v>
      </c>
      <c r="O277" s="17">
        <f t="shared" si="215"/>
        <v>0.44776119402985076</v>
      </c>
      <c r="P277" s="17">
        <f t="shared" si="215"/>
        <v>0.44696969696969696</v>
      </c>
      <c r="Q277" s="17">
        <f t="shared" si="215"/>
        <v>0.44615384615384618</v>
      </c>
      <c r="R277" s="17">
        <f t="shared" si="215"/>
        <v>0.4453125</v>
      </c>
      <c r="S277" s="17">
        <f t="shared" si="215"/>
        <v>0.44444444444444442</v>
      </c>
      <c r="T277" s="18">
        <f t="shared" si="215"/>
        <v>0.44354838709677419</v>
      </c>
    </row>
    <row r="278" spans="1:20" x14ac:dyDescent="0.3">
      <c r="A278" s="9">
        <v>277</v>
      </c>
      <c r="B278" s="4" t="s">
        <v>37</v>
      </c>
      <c r="C278" s="5" t="s">
        <v>46</v>
      </c>
      <c r="D278" s="13">
        <v>5</v>
      </c>
      <c r="E278" s="14" t="s">
        <v>94</v>
      </c>
      <c r="F278" s="12">
        <v>4</v>
      </c>
      <c r="G278" s="12">
        <v>4</v>
      </c>
      <c r="H278" s="69">
        <v>4</v>
      </c>
      <c r="I278" s="69">
        <v>4</v>
      </c>
      <c r="J278" s="69">
        <v>4</v>
      </c>
      <c r="K278" s="69">
        <v>4</v>
      </c>
      <c r="L278" s="69">
        <v>4</v>
      </c>
      <c r="M278" s="69">
        <v>4</v>
      </c>
      <c r="N278" s="69">
        <v>4</v>
      </c>
      <c r="O278" s="69">
        <v>4</v>
      </c>
      <c r="P278" s="69">
        <v>4</v>
      </c>
      <c r="Q278" s="69">
        <v>4</v>
      </c>
      <c r="R278" s="69">
        <v>4</v>
      </c>
      <c r="S278" s="69">
        <v>4</v>
      </c>
      <c r="T278" s="69">
        <v>4</v>
      </c>
    </row>
    <row r="279" spans="1:20" x14ac:dyDescent="0.3">
      <c r="A279" s="9">
        <v>278</v>
      </c>
      <c r="B279" s="4" t="s">
        <v>37</v>
      </c>
      <c r="C279" s="5" t="s">
        <v>46</v>
      </c>
      <c r="D279" s="13">
        <v>6</v>
      </c>
      <c r="E279" s="14" t="s">
        <v>9</v>
      </c>
      <c r="F279" s="15">
        <v>18</v>
      </c>
      <c r="G279" s="15">
        <v>18</v>
      </c>
      <c r="H279" s="70">
        <f>ROUND(H274*G280,0)</f>
        <v>18</v>
      </c>
      <c r="I279" s="70">
        <f t="shared" ref="I279:T279" si="216">ROUND(I274*H280,0)</f>
        <v>18</v>
      </c>
      <c r="J279" s="70">
        <f t="shared" si="216"/>
        <v>18</v>
      </c>
      <c r="K279" s="70">
        <f t="shared" si="216"/>
        <v>18</v>
      </c>
      <c r="L279" s="70">
        <f t="shared" si="216"/>
        <v>18</v>
      </c>
      <c r="M279" s="70">
        <f t="shared" si="216"/>
        <v>18</v>
      </c>
      <c r="N279" s="70">
        <f t="shared" si="216"/>
        <v>18</v>
      </c>
      <c r="O279" s="70">
        <f t="shared" si="216"/>
        <v>18</v>
      </c>
      <c r="P279" s="70">
        <f t="shared" si="216"/>
        <v>18</v>
      </c>
      <c r="Q279" s="70">
        <f t="shared" si="216"/>
        <v>18</v>
      </c>
      <c r="R279" s="70">
        <f t="shared" si="216"/>
        <v>18</v>
      </c>
      <c r="S279" s="70">
        <f t="shared" si="216"/>
        <v>18</v>
      </c>
      <c r="T279" s="70">
        <f t="shared" si="216"/>
        <v>18</v>
      </c>
    </row>
    <row r="280" spans="1:20" x14ac:dyDescent="0.3">
      <c r="A280" s="9">
        <v>279</v>
      </c>
      <c r="B280" s="4" t="s">
        <v>37</v>
      </c>
      <c r="C280" s="5" t="s">
        <v>46</v>
      </c>
      <c r="D280" s="13">
        <v>7</v>
      </c>
      <c r="E280" s="14" t="s">
        <v>8</v>
      </c>
      <c r="F280" s="17">
        <f>F279/F274</f>
        <v>0.12162162162162163</v>
      </c>
      <c r="G280" s="17">
        <f>G279/G274</f>
        <v>0.12</v>
      </c>
      <c r="H280" s="17">
        <f t="shared" ref="H280:T280" si="217">H279/H274</f>
        <v>0.12162162162162163</v>
      </c>
      <c r="I280" s="17">
        <f t="shared" si="217"/>
        <v>0.12328767123287671</v>
      </c>
      <c r="J280" s="17">
        <f t="shared" si="217"/>
        <v>0.125</v>
      </c>
      <c r="K280" s="17">
        <f t="shared" si="217"/>
        <v>0.12676056338028169</v>
      </c>
      <c r="L280" s="17">
        <f t="shared" si="217"/>
        <v>0.12857142857142856</v>
      </c>
      <c r="M280" s="17">
        <f t="shared" si="217"/>
        <v>0.13043478260869565</v>
      </c>
      <c r="N280" s="17">
        <f t="shared" si="217"/>
        <v>0.13235294117647059</v>
      </c>
      <c r="O280" s="17">
        <f t="shared" si="217"/>
        <v>0.13432835820895522</v>
      </c>
      <c r="P280" s="17">
        <f t="shared" si="217"/>
        <v>0.13636363636363635</v>
      </c>
      <c r="Q280" s="17">
        <f t="shared" si="217"/>
        <v>0.13846153846153847</v>
      </c>
      <c r="R280" s="17">
        <f t="shared" si="217"/>
        <v>0.140625</v>
      </c>
      <c r="S280" s="17">
        <f t="shared" si="217"/>
        <v>0.14285714285714285</v>
      </c>
      <c r="T280" s="18">
        <f t="shared" si="217"/>
        <v>0.14516129032258066</v>
      </c>
    </row>
    <row r="281" spans="1:20" ht="17.25" x14ac:dyDescent="0.3">
      <c r="A281" s="9">
        <v>280</v>
      </c>
      <c r="B281" s="4" t="s">
        <v>37</v>
      </c>
      <c r="C281" s="5" t="s">
        <v>46</v>
      </c>
      <c r="D281" s="13">
        <v>8</v>
      </c>
      <c r="E281" s="19" t="s">
        <v>23</v>
      </c>
      <c r="F281" s="20">
        <v>1379</v>
      </c>
      <c r="G281" s="20">
        <v>1330</v>
      </c>
      <c r="H281" s="21">
        <f>H297*H276*365/1000</f>
        <v>1320.57</v>
      </c>
      <c r="I281" s="21">
        <f t="shared" ref="I281:T281" si="218">I297*I276*365/1000</f>
        <v>1300.8599999999999</v>
      </c>
      <c r="J281" s="21">
        <f t="shared" si="218"/>
        <v>1281.1500000000001</v>
      </c>
      <c r="K281" s="21">
        <f t="shared" si="218"/>
        <v>1261.44</v>
      </c>
      <c r="L281" s="21">
        <f t="shared" si="218"/>
        <v>1241.73</v>
      </c>
      <c r="M281" s="21">
        <f t="shared" si="218"/>
        <v>1222.02</v>
      </c>
      <c r="N281" s="21">
        <f t="shared" si="218"/>
        <v>1202.31</v>
      </c>
      <c r="O281" s="21">
        <f t="shared" si="218"/>
        <v>1182.5999999999999</v>
      </c>
      <c r="P281" s="21">
        <f t="shared" si="218"/>
        <v>1162.8900000000001</v>
      </c>
      <c r="Q281" s="21">
        <f t="shared" si="218"/>
        <v>1143.18</v>
      </c>
      <c r="R281" s="21">
        <f t="shared" si="218"/>
        <v>1123.47</v>
      </c>
      <c r="S281" s="21">
        <f t="shared" si="218"/>
        <v>1103.76</v>
      </c>
      <c r="T281" s="22">
        <f t="shared" si="218"/>
        <v>1084.05</v>
      </c>
    </row>
    <row r="282" spans="1:20" x14ac:dyDescent="0.3">
      <c r="A282" s="9">
        <v>281</v>
      </c>
      <c r="B282" s="4" t="s">
        <v>37</v>
      </c>
      <c r="C282" s="5" t="s">
        <v>46</v>
      </c>
      <c r="D282" s="13">
        <v>9</v>
      </c>
      <c r="E282" s="19" t="s">
        <v>10</v>
      </c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4"/>
    </row>
    <row r="283" spans="1:20" ht="17.25" x14ac:dyDescent="0.3">
      <c r="A283" s="9">
        <v>282</v>
      </c>
      <c r="B283" s="4" t="s">
        <v>37</v>
      </c>
      <c r="C283" s="5" t="s">
        <v>46</v>
      </c>
      <c r="D283" s="13">
        <v>10</v>
      </c>
      <c r="E283" s="19" t="s">
        <v>24</v>
      </c>
      <c r="F283" s="20">
        <v>444</v>
      </c>
      <c r="G283" s="20">
        <v>462</v>
      </c>
      <c r="H283" s="21">
        <f>(H297*365/1000)*H279</f>
        <v>354.78000000000003</v>
      </c>
      <c r="I283" s="21">
        <f t="shared" ref="I283:T283" si="219">(I297*365/1000)*I279</f>
        <v>354.78000000000003</v>
      </c>
      <c r="J283" s="21">
        <f t="shared" si="219"/>
        <v>354.78000000000003</v>
      </c>
      <c r="K283" s="21">
        <f t="shared" si="219"/>
        <v>354.78000000000003</v>
      </c>
      <c r="L283" s="21">
        <f t="shared" si="219"/>
        <v>354.78000000000003</v>
      </c>
      <c r="M283" s="21">
        <f t="shared" si="219"/>
        <v>354.78000000000003</v>
      </c>
      <c r="N283" s="21">
        <f t="shared" si="219"/>
        <v>354.78000000000003</v>
      </c>
      <c r="O283" s="21">
        <f t="shared" si="219"/>
        <v>354.78000000000003</v>
      </c>
      <c r="P283" s="21">
        <f t="shared" si="219"/>
        <v>354.78000000000003</v>
      </c>
      <c r="Q283" s="21">
        <f t="shared" si="219"/>
        <v>354.78000000000003</v>
      </c>
      <c r="R283" s="21">
        <f t="shared" si="219"/>
        <v>354.78000000000003</v>
      </c>
      <c r="S283" s="21">
        <f t="shared" si="219"/>
        <v>354.78000000000003</v>
      </c>
      <c r="T283" s="22">
        <f t="shared" si="219"/>
        <v>354.78000000000003</v>
      </c>
    </row>
    <row r="284" spans="1:20" x14ac:dyDescent="0.3">
      <c r="A284" s="9">
        <v>283</v>
      </c>
      <c r="B284" s="4" t="s">
        <v>37</v>
      </c>
      <c r="C284" s="5" t="s">
        <v>46</v>
      </c>
      <c r="D284" s="13">
        <v>11</v>
      </c>
      <c r="E284" s="19" t="s">
        <v>11</v>
      </c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6"/>
    </row>
    <row r="285" spans="1:20" ht="17.25" x14ac:dyDescent="0.3">
      <c r="A285" s="9">
        <v>284</v>
      </c>
      <c r="B285" s="4" t="s">
        <v>37</v>
      </c>
      <c r="C285" s="5" t="s">
        <v>46</v>
      </c>
      <c r="D285" s="13">
        <v>12</v>
      </c>
      <c r="E285" s="19" t="s">
        <v>25</v>
      </c>
      <c r="F285" s="20">
        <v>105</v>
      </c>
      <c r="G285" s="20">
        <v>51</v>
      </c>
      <c r="H285" s="20">
        <v>100</v>
      </c>
      <c r="I285" s="71">
        <v>100</v>
      </c>
      <c r="J285" s="71">
        <v>100</v>
      </c>
      <c r="K285" s="71">
        <v>100</v>
      </c>
      <c r="L285" s="71">
        <v>100</v>
      </c>
      <c r="M285" s="71">
        <v>100</v>
      </c>
      <c r="N285" s="71">
        <v>100</v>
      </c>
      <c r="O285" s="71">
        <v>100</v>
      </c>
      <c r="P285" s="71">
        <v>100</v>
      </c>
      <c r="Q285" s="71">
        <v>100</v>
      </c>
      <c r="R285" s="71">
        <v>100</v>
      </c>
      <c r="S285" s="71">
        <v>100</v>
      </c>
      <c r="T285" s="71">
        <v>100</v>
      </c>
    </row>
    <row r="286" spans="1:20" x14ac:dyDescent="0.3">
      <c r="A286" s="9">
        <v>285</v>
      </c>
      <c r="B286" s="4" t="s">
        <v>37</v>
      </c>
      <c r="C286" s="5" t="s">
        <v>46</v>
      </c>
      <c r="D286" s="13">
        <v>13</v>
      </c>
      <c r="E286" s="19" t="s">
        <v>10</v>
      </c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6"/>
    </row>
    <row r="287" spans="1:20" ht="17.25" x14ac:dyDescent="0.3">
      <c r="A287" s="9">
        <v>286</v>
      </c>
      <c r="B287" s="4" t="s">
        <v>37</v>
      </c>
      <c r="C287" s="5" t="s">
        <v>46</v>
      </c>
      <c r="D287" s="13">
        <v>14</v>
      </c>
      <c r="E287" s="19" t="s">
        <v>26</v>
      </c>
      <c r="F287" s="20">
        <v>0</v>
      </c>
      <c r="G287" s="20">
        <v>0</v>
      </c>
      <c r="H287" s="20">
        <v>0</v>
      </c>
      <c r="I287" s="71">
        <v>0</v>
      </c>
      <c r="J287" s="71">
        <v>0</v>
      </c>
      <c r="K287" s="71">
        <v>0</v>
      </c>
      <c r="L287" s="71">
        <v>0</v>
      </c>
      <c r="M287" s="71">
        <v>0</v>
      </c>
      <c r="N287" s="71">
        <v>0</v>
      </c>
      <c r="O287" s="71">
        <v>0</v>
      </c>
      <c r="P287" s="71">
        <v>0</v>
      </c>
      <c r="Q287" s="71">
        <v>0</v>
      </c>
      <c r="R287" s="71">
        <v>0</v>
      </c>
      <c r="S287" s="71">
        <v>0</v>
      </c>
      <c r="T287" s="71">
        <v>0</v>
      </c>
    </row>
    <row r="288" spans="1:20" x14ac:dyDescent="0.3">
      <c r="A288" s="9">
        <v>287</v>
      </c>
      <c r="B288" s="4" t="s">
        <v>37</v>
      </c>
      <c r="C288" s="5" t="s">
        <v>46</v>
      </c>
      <c r="D288" s="13">
        <v>15</v>
      </c>
      <c r="E288" s="19" t="s">
        <v>12</v>
      </c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9"/>
    </row>
    <row r="289" spans="1:20" ht="17.25" x14ac:dyDescent="0.3">
      <c r="A289" s="9">
        <v>288</v>
      </c>
      <c r="B289" s="4" t="s">
        <v>37</v>
      </c>
      <c r="C289" s="5" t="s">
        <v>46</v>
      </c>
      <c r="D289" s="13">
        <v>16</v>
      </c>
      <c r="E289" s="19" t="s">
        <v>27</v>
      </c>
      <c r="F289" s="20">
        <v>2115</v>
      </c>
      <c r="G289" s="20">
        <v>2169</v>
      </c>
      <c r="H289" s="20">
        <v>2200</v>
      </c>
      <c r="I289" s="71">
        <v>2200</v>
      </c>
      <c r="J289" s="71">
        <v>2200</v>
      </c>
      <c r="K289" s="71">
        <v>2200</v>
      </c>
      <c r="L289" s="71">
        <v>2200</v>
      </c>
      <c r="M289" s="71">
        <v>2200</v>
      </c>
      <c r="N289" s="71">
        <v>2200</v>
      </c>
      <c r="O289" s="71">
        <v>2200</v>
      </c>
      <c r="P289" s="71">
        <v>2200</v>
      </c>
      <c r="Q289" s="71">
        <v>2200</v>
      </c>
      <c r="R289" s="71">
        <v>2200</v>
      </c>
      <c r="S289" s="71">
        <v>2200</v>
      </c>
      <c r="T289" s="71">
        <v>2200</v>
      </c>
    </row>
    <row r="290" spans="1:20" x14ac:dyDescent="0.3">
      <c r="A290" s="9">
        <v>289</v>
      </c>
      <c r="B290" s="4" t="s">
        <v>37</v>
      </c>
      <c r="C290" s="5" t="s">
        <v>46</v>
      </c>
      <c r="D290" s="13">
        <v>17</v>
      </c>
      <c r="E290" s="19" t="s">
        <v>10</v>
      </c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6"/>
    </row>
    <row r="291" spans="1:20" ht="17.25" x14ac:dyDescent="0.3">
      <c r="A291" s="9">
        <v>290</v>
      </c>
      <c r="B291" s="4" t="s">
        <v>37</v>
      </c>
      <c r="C291" s="5" t="s">
        <v>46</v>
      </c>
      <c r="D291" s="13">
        <v>18</v>
      </c>
      <c r="E291" s="19" t="s">
        <v>28</v>
      </c>
      <c r="F291" s="20">
        <v>0</v>
      </c>
      <c r="G291" s="20">
        <v>0</v>
      </c>
      <c r="H291" s="71">
        <v>0</v>
      </c>
      <c r="I291" s="71">
        <v>0</v>
      </c>
      <c r="J291" s="71">
        <v>0</v>
      </c>
      <c r="K291" s="71">
        <v>0</v>
      </c>
      <c r="L291" s="71">
        <v>0</v>
      </c>
      <c r="M291" s="71">
        <v>0</v>
      </c>
      <c r="N291" s="71">
        <v>0</v>
      </c>
      <c r="O291" s="71">
        <v>0</v>
      </c>
      <c r="P291" s="71">
        <v>0</v>
      </c>
      <c r="Q291" s="71">
        <v>0</v>
      </c>
      <c r="R291" s="71">
        <v>0</v>
      </c>
      <c r="S291" s="71">
        <v>0</v>
      </c>
      <c r="T291" s="71">
        <v>0</v>
      </c>
    </row>
    <row r="292" spans="1:20" x14ac:dyDescent="0.3">
      <c r="A292" s="9">
        <v>291</v>
      </c>
      <c r="B292" s="4" t="s">
        <v>37</v>
      </c>
      <c r="C292" s="5" t="s">
        <v>46</v>
      </c>
      <c r="D292" s="13">
        <v>19</v>
      </c>
      <c r="E292" s="19" t="s">
        <v>12</v>
      </c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6"/>
    </row>
    <row r="293" spans="1:20" ht="17.25" x14ac:dyDescent="0.3">
      <c r="A293" s="9">
        <v>292</v>
      </c>
      <c r="B293" s="4" t="s">
        <v>37</v>
      </c>
      <c r="C293" s="5" t="s">
        <v>46</v>
      </c>
      <c r="D293" s="13">
        <v>20</v>
      </c>
      <c r="E293" s="19" t="s">
        <v>29</v>
      </c>
      <c r="F293" s="30">
        <v>6045</v>
      </c>
      <c r="G293" s="30">
        <v>4454</v>
      </c>
      <c r="H293" s="21">
        <f>(H294+H295)/(1-H299)</f>
        <v>4633.9666666666662</v>
      </c>
      <c r="I293" s="21">
        <f t="shared" ref="I293" si="220">(I294+I295)/(1-I299)</f>
        <v>4000.9555555555553</v>
      </c>
      <c r="J293" s="21">
        <f t="shared" ref="J293" si="221">(J294+J295)/(1-J299)</f>
        <v>3979.0555555555557</v>
      </c>
      <c r="K293" s="21">
        <f t="shared" ref="K293" si="222">(K294+K295)/(1-K299)</f>
        <v>3957.1555555555556</v>
      </c>
      <c r="L293" s="21">
        <f t="shared" ref="L293" si="223">(L294+L295)/(1-L299)</f>
        <v>3935.2555555555555</v>
      </c>
      <c r="M293" s="21">
        <f t="shared" ref="M293" si="224">(M294+M295)/(1-M299)</f>
        <v>3913.3555555555554</v>
      </c>
      <c r="N293" s="21">
        <f t="shared" ref="N293" si="225">(N294+N295)/(1-N299)</f>
        <v>3891.4555555555553</v>
      </c>
      <c r="O293" s="21">
        <f t="shared" ref="O293" si="226">(O294+O295)/(1-O299)</f>
        <v>3869.5555555555552</v>
      </c>
      <c r="P293" s="21">
        <f t="shared" ref="P293" si="227">(P294+P295)/(1-P299)</f>
        <v>3847.655555555556</v>
      </c>
      <c r="Q293" s="21">
        <f t="shared" ref="Q293" si="228">(Q294+Q295)/(1-Q299)</f>
        <v>3825.7555555555559</v>
      </c>
      <c r="R293" s="21">
        <f t="shared" ref="R293" si="229">(R294+R295)/(1-R299)</f>
        <v>3803.8555555555558</v>
      </c>
      <c r="S293" s="21">
        <f t="shared" ref="S293" si="230">(S294+S295)/(1-S299)</f>
        <v>3781.9555555555557</v>
      </c>
      <c r="T293" s="21">
        <f t="shared" ref="T293" si="231">(T294+T295)/(1-T299)</f>
        <v>3760.0555555555557</v>
      </c>
    </row>
    <row r="294" spans="1:20" x14ac:dyDescent="0.3">
      <c r="A294" s="9">
        <v>293</v>
      </c>
      <c r="B294" s="4" t="s">
        <v>37</v>
      </c>
      <c r="C294" s="5" t="s">
        <v>46</v>
      </c>
      <c r="D294" s="13">
        <v>21</v>
      </c>
      <c r="E294" s="19" t="s">
        <v>13</v>
      </c>
      <c r="F294" s="30">
        <v>0</v>
      </c>
      <c r="G294" s="30">
        <v>465</v>
      </c>
      <c r="H294" s="30">
        <v>550</v>
      </c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1"/>
    </row>
    <row r="295" spans="1:20" ht="17.25" x14ac:dyDescent="0.3">
      <c r="A295" s="9">
        <v>294</v>
      </c>
      <c r="B295" s="4" t="s">
        <v>37</v>
      </c>
      <c r="C295" s="5" t="s">
        <v>46</v>
      </c>
      <c r="D295" s="13">
        <v>22</v>
      </c>
      <c r="E295" s="19" t="s">
        <v>30</v>
      </c>
      <c r="F295" s="32">
        <f>F281+F285+F289</f>
        <v>3599</v>
      </c>
      <c r="G295" s="32">
        <f>G281+G285+G289</f>
        <v>3550</v>
      </c>
      <c r="H295" s="21">
        <f t="shared" ref="H295:T295" si="232">H281+H285+H289</f>
        <v>3620.5699999999997</v>
      </c>
      <c r="I295" s="21">
        <f t="shared" si="232"/>
        <v>3600.8599999999997</v>
      </c>
      <c r="J295" s="21">
        <f t="shared" si="232"/>
        <v>3581.15</v>
      </c>
      <c r="K295" s="21">
        <f t="shared" si="232"/>
        <v>3561.44</v>
      </c>
      <c r="L295" s="21">
        <f t="shared" si="232"/>
        <v>3541.73</v>
      </c>
      <c r="M295" s="21">
        <f t="shared" si="232"/>
        <v>3522.02</v>
      </c>
      <c r="N295" s="21">
        <f t="shared" si="232"/>
        <v>3502.31</v>
      </c>
      <c r="O295" s="21">
        <f t="shared" si="232"/>
        <v>3482.6</v>
      </c>
      <c r="P295" s="21">
        <f t="shared" si="232"/>
        <v>3462.8900000000003</v>
      </c>
      <c r="Q295" s="21">
        <f t="shared" si="232"/>
        <v>3443.1800000000003</v>
      </c>
      <c r="R295" s="21">
        <f t="shared" si="232"/>
        <v>3423.4700000000003</v>
      </c>
      <c r="S295" s="21">
        <f t="shared" si="232"/>
        <v>3403.76</v>
      </c>
      <c r="T295" s="22">
        <f t="shared" si="232"/>
        <v>3384.05</v>
      </c>
    </row>
    <row r="296" spans="1:20" ht="17.25" x14ac:dyDescent="0.3">
      <c r="A296" s="9">
        <v>295</v>
      </c>
      <c r="B296" s="4" t="s">
        <v>37</v>
      </c>
      <c r="C296" s="5" t="s">
        <v>46</v>
      </c>
      <c r="D296" s="13">
        <v>23</v>
      </c>
      <c r="E296" s="19" t="s">
        <v>31</v>
      </c>
      <c r="F296" s="32">
        <f>F295/365</f>
        <v>9.8602739726027391</v>
      </c>
      <c r="G296" s="32">
        <f>G295/365</f>
        <v>9.7260273972602747</v>
      </c>
      <c r="H296" s="21">
        <f t="shared" ref="H296:T296" si="233">H295/365</f>
        <v>9.9193698630136975</v>
      </c>
      <c r="I296" s="21">
        <f t="shared" si="233"/>
        <v>9.8653698630136972</v>
      </c>
      <c r="J296" s="21">
        <f t="shared" si="233"/>
        <v>9.8113698630136987</v>
      </c>
      <c r="K296" s="21">
        <f t="shared" si="233"/>
        <v>9.7573698630136985</v>
      </c>
      <c r="L296" s="21">
        <f t="shared" si="233"/>
        <v>9.7033698630136982</v>
      </c>
      <c r="M296" s="21">
        <f t="shared" si="233"/>
        <v>9.6493698630136979</v>
      </c>
      <c r="N296" s="21">
        <f t="shared" si="233"/>
        <v>9.5953698630136977</v>
      </c>
      <c r="O296" s="21">
        <f t="shared" si="233"/>
        <v>9.5413698630136992</v>
      </c>
      <c r="P296" s="21">
        <f t="shared" si="233"/>
        <v>9.4873698630136989</v>
      </c>
      <c r="Q296" s="21">
        <f t="shared" si="233"/>
        <v>9.4333698630136986</v>
      </c>
      <c r="R296" s="21">
        <f t="shared" si="233"/>
        <v>9.3793698630137001</v>
      </c>
      <c r="S296" s="21">
        <f t="shared" si="233"/>
        <v>9.3253698630136999</v>
      </c>
      <c r="T296" s="22">
        <f t="shared" si="233"/>
        <v>9.2713698630136996</v>
      </c>
    </row>
    <row r="297" spans="1:20" x14ac:dyDescent="0.3">
      <c r="A297" s="9">
        <v>296</v>
      </c>
      <c r="B297" s="4" t="s">
        <v>37</v>
      </c>
      <c r="C297" s="5" t="s">
        <v>46</v>
      </c>
      <c r="D297" s="13">
        <v>24</v>
      </c>
      <c r="E297" s="19" t="s">
        <v>14</v>
      </c>
      <c r="F297" s="33">
        <f>(F281)/F276*1000/365</f>
        <v>55.560032232070917</v>
      </c>
      <c r="G297" s="33">
        <f>(G281)/G276*1000/365</f>
        <v>53.585817888799362</v>
      </c>
      <c r="H297" s="20">
        <v>54</v>
      </c>
      <c r="I297" s="71">
        <v>54</v>
      </c>
      <c r="J297" s="71">
        <v>54</v>
      </c>
      <c r="K297" s="71">
        <v>54</v>
      </c>
      <c r="L297" s="71">
        <v>54</v>
      </c>
      <c r="M297" s="71">
        <v>54</v>
      </c>
      <c r="N297" s="71">
        <v>54</v>
      </c>
      <c r="O297" s="71">
        <v>54</v>
      </c>
      <c r="P297" s="71">
        <v>54</v>
      </c>
      <c r="Q297" s="71">
        <v>54</v>
      </c>
      <c r="R297" s="71">
        <v>54</v>
      </c>
      <c r="S297" s="71">
        <v>54</v>
      </c>
      <c r="T297" s="71">
        <v>54</v>
      </c>
    </row>
    <row r="298" spans="1:20" x14ac:dyDescent="0.3">
      <c r="A298" s="9">
        <v>297</v>
      </c>
      <c r="B298" s="4" t="s">
        <v>37</v>
      </c>
      <c r="C298" s="5" t="s">
        <v>46</v>
      </c>
      <c r="D298" s="13">
        <v>25</v>
      </c>
      <c r="E298" s="19" t="s">
        <v>15</v>
      </c>
      <c r="F298" s="25"/>
      <c r="G298" s="25"/>
      <c r="H298" s="25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</row>
    <row r="299" spans="1:20" x14ac:dyDescent="0.3">
      <c r="A299" s="9">
        <v>298</v>
      </c>
      <c r="B299" s="4" t="s">
        <v>37</v>
      </c>
      <c r="C299" s="5" t="s">
        <v>46</v>
      </c>
      <c r="D299" s="13">
        <v>26</v>
      </c>
      <c r="E299" s="19" t="s">
        <v>16</v>
      </c>
      <c r="F299" s="34">
        <f>(F293-F295-F294)/F293</f>
        <v>0.40463192721257235</v>
      </c>
      <c r="G299" s="34">
        <f>(G293-G295-G294)/G293</f>
        <v>9.8563089357880551E-2</v>
      </c>
      <c r="H299" s="35">
        <v>0.1</v>
      </c>
      <c r="I299" s="75">
        <v>0.1</v>
      </c>
      <c r="J299" s="75">
        <v>0.1</v>
      </c>
      <c r="K299" s="75">
        <v>0.1</v>
      </c>
      <c r="L299" s="75">
        <v>0.1</v>
      </c>
      <c r="M299" s="75">
        <v>0.1</v>
      </c>
      <c r="N299" s="75">
        <v>0.1</v>
      </c>
      <c r="O299" s="75">
        <v>0.1</v>
      </c>
      <c r="P299" s="75">
        <v>0.1</v>
      </c>
      <c r="Q299" s="75">
        <v>0.1</v>
      </c>
      <c r="R299" s="75">
        <v>0.1</v>
      </c>
      <c r="S299" s="75">
        <v>0.1</v>
      </c>
      <c r="T299" s="75">
        <v>0.1</v>
      </c>
    </row>
    <row r="300" spans="1:20" ht="17.25" x14ac:dyDescent="0.3">
      <c r="A300" s="9">
        <v>299</v>
      </c>
      <c r="B300" s="4" t="s">
        <v>37</v>
      </c>
      <c r="C300" s="5" t="s">
        <v>46</v>
      </c>
      <c r="D300" s="13">
        <v>27</v>
      </c>
      <c r="E300" s="19" t="s">
        <v>32</v>
      </c>
      <c r="F300" s="36">
        <f t="shared" ref="F300:T300" si="234">F293-F294-F295</f>
        <v>2446</v>
      </c>
      <c r="G300" s="36">
        <f t="shared" si="234"/>
        <v>439</v>
      </c>
      <c r="H300" s="36">
        <f t="shared" si="234"/>
        <v>463.39666666666653</v>
      </c>
      <c r="I300" s="36">
        <f t="shared" si="234"/>
        <v>400.09555555555562</v>
      </c>
      <c r="J300" s="36">
        <f t="shared" si="234"/>
        <v>397.90555555555557</v>
      </c>
      <c r="K300" s="36">
        <f t="shared" si="234"/>
        <v>395.71555555555551</v>
      </c>
      <c r="L300" s="36">
        <f t="shared" si="234"/>
        <v>393.52555555555546</v>
      </c>
      <c r="M300" s="36">
        <f t="shared" si="234"/>
        <v>391.3355555555554</v>
      </c>
      <c r="N300" s="36">
        <f t="shared" si="234"/>
        <v>389.14555555555535</v>
      </c>
      <c r="O300" s="36">
        <f t="shared" si="234"/>
        <v>386.95555555555529</v>
      </c>
      <c r="P300" s="36">
        <f t="shared" si="234"/>
        <v>384.76555555555569</v>
      </c>
      <c r="Q300" s="36">
        <f t="shared" si="234"/>
        <v>382.57555555555564</v>
      </c>
      <c r="R300" s="36">
        <f t="shared" si="234"/>
        <v>380.38555555555558</v>
      </c>
      <c r="S300" s="36">
        <f t="shared" si="234"/>
        <v>378.19555555555553</v>
      </c>
      <c r="T300" s="37">
        <f t="shared" si="234"/>
        <v>376.00555555555547</v>
      </c>
    </row>
    <row r="301" spans="1:20" x14ac:dyDescent="0.3">
      <c r="A301" s="9">
        <v>300</v>
      </c>
      <c r="B301" s="4" t="s">
        <v>37</v>
      </c>
      <c r="C301" s="5" t="s">
        <v>46</v>
      </c>
      <c r="D301" s="13">
        <v>28</v>
      </c>
      <c r="E301" s="19" t="s">
        <v>17</v>
      </c>
      <c r="F301" s="21">
        <f>F304+F303+F302</f>
        <v>444</v>
      </c>
      <c r="G301" s="21">
        <f>G304+G303+G302</f>
        <v>462</v>
      </c>
      <c r="H301" s="21">
        <f t="shared" ref="H301:T301" si="235">H304+H303+H302</f>
        <v>354.78000000000003</v>
      </c>
      <c r="I301" s="21">
        <f t="shared" si="235"/>
        <v>354.78000000000003</v>
      </c>
      <c r="J301" s="21">
        <f t="shared" si="235"/>
        <v>354.78000000000003</v>
      </c>
      <c r="K301" s="21">
        <f t="shared" si="235"/>
        <v>354.78000000000003</v>
      </c>
      <c r="L301" s="21">
        <f t="shared" si="235"/>
        <v>354.78000000000003</v>
      </c>
      <c r="M301" s="21">
        <f t="shared" si="235"/>
        <v>354.78000000000003</v>
      </c>
      <c r="N301" s="21">
        <f t="shared" si="235"/>
        <v>354.78000000000003</v>
      </c>
      <c r="O301" s="21">
        <f t="shared" si="235"/>
        <v>354.78000000000003</v>
      </c>
      <c r="P301" s="21">
        <f t="shared" si="235"/>
        <v>354.78000000000003</v>
      </c>
      <c r="Q301" s="21">
        <f t="shared" si="235"/>
        <v>354.78000000000003</v>
      </c>
      <c r="R301" s="21">
        <f t="shared" si="235"/>
        <v>354.78000000000003</v>
      </c>
      <c r="S301" s="21">
        <f t="shared" si="235"/>
        <v>354.78000000000003</v>
      </c>
      <c r="T301" s="22">
        <f t="shared" si="235"/>
        <v>354.78000000000003</v>
      </c>
    </row>
    <row r="302" spans="1:20" ht="17.25" x14ac:dyDescent="0.3">
      <c r="A302" s="9">
        <v>301</v>
      </c>
      <c r="B302" s="4" t="s">
        <v>37</v>
      </c>
      <c r="C302" s="5" t="s">
        <v>46</v>
      </c>
      <c r="D302" s="13">
        <v>29</v>
      </c>
      <c r="E302" s="19" t="s">
        <v>33</v>
      </c>
      <c r="F302" s="21">
        <f>F283</f>
        <v>444</v>
      </c>
      <c r="G302" s="21">
        <f>G283</f>
        <v>462</v>
      </c>
      <c r="H302" s="21">
        <f t="shared" ref="H302:T302" si="236">H283</f>
        <v>354.78000000000003</v>
      </c>
      <c r="I302" s="21">
        <f t="shared" si="236"/>
        <v>354.78000000000003</v>
      </c>
      <c r="J302" s="21">
        <f t="shared" si="236"/>
        <v>354.78000000000003</v>
      </c>
      <c r="K302" s="21">
        <f t="shared" si="236"/>
        <v>354.78000000000003</v>
      </c>
      <c r="L302" s="21">
        <f t="shared" si="236"/>
        <v>354.78000000000003</v>
      </c>
      <c r="M302" s="21">
        <f t="shared" si="236"/>
        <v>354.78000000000003</v>
      </c>
      <c r="N302" s="21">
        <f t="shared" si="236"/>
        <v>354.78000000000003</v>
      </c>
      <c r="O302" s="21">
        <f t="shared" si="236"/>
        <v>354.78000000000003</v>
      </c>
      <c r="P302" s="21">
        <f t="shared" si="236"/>
        <v>354.78000000000003</v>
      </c>
      <c r="Q302" s="21">
        <f t="shared" si="236"/>
        <v>354.78000000000003</v>
      </c>
      <c r="R302" s="21">
        <f t="shared" si="236"/>
        <v>354.78000000000003</v>
      </c>
      <c r="S302" s="21">
        <f t="shared" si="236"/>
        <v>354.78000000000003</v>
      </c>
      <c r="T302" s="22">
        <f t="shared" si="236"/>
        <v>354.78000000000003</v>
      </c>
    </row>
    <row r="303" spans="1:20" ht="17.25" x14ac:dyDescent="0.3">
      <c r="A303" s="9">
        <v>302</v>
      </c>
      <c r="B303" s="4" t="s">
        <v>37</v>
      </c>
      <c r="C303" s="5" t="s">
        <v>46</v>
      </c>
      <c r="D303" s="13">
        <v>30</v>
      </c>
      <c r="E303" s="19" t="s">
        <v>34</v>
      </c>
      <c r="F303" s="21">
        <f t="shared" ref="F303:T303" si="237">F287</f>
        <v>0</v>
      </c>
      <c r="G303" s="21">
        <f t="shared" si="237"/>
        <v>0</v>
      </c>
      <c r="H303" s="21">
        <f t="shared" si="237"/>
        <v>0</v>
      </c>
      <c r="I303" s="21">
        <f t="shared" si="237"/>
        <v>0</v>
      </c>
      <c r="J303" s="21">
        <f t="shared" si="237"/>
        <v>0</v>
      </c>
      <c r="K303" s="21">
        <f t="shared" si="237"/>
        <v>0</v>
      </c>
      <c r="L303" s="21">
        <f t="shared" si="237"/>
        <v>0</v>
      </c>
      <c r="M303" s="21">
        <f t="shared" si="237"/>
        <v>0</v>
      </c>
      <c r="N303" s="21">
        <f t="shared" si="237"/>
        <v>0</v>
      </c>
      <c r="O303" s="21">
        <f t="shared" si="237"/>
        <v>0</v>
      </c>
      <c r="P303" s="21">
        <f t="shared" si="237"/>
        <v>0</v>
      </c>
      <c r="Q303" s="21">
        <f t="shared" si="237"/>
        <v>0</v>
      </c>
      <c r="R303" s="21">
        <f t="shared" si="237"/>
        <v>0</v>
      </c>
      <c r="S303" s="21">
        <f t="shared" si="237"/>
        <v>0</v>
      </c>
      <c r="T303" s="22">
        <f t="shared" si="237"/>
        <v>0</v>
      </c>
    </row>
    <row r="304" spans="1:20" ht="17.25" x14ac:dyDescent="0.3">
      <c r="A304" s="9">
        <v>303</v>
      </c>
      <c r="B304" s="4" t="s">
        <v>37</v>
      </c>
      <c r="C304" s="5" t="s">
        <v>46</v>
      </c>
      <c r="D304" s="13">
        <v>31</v>
      </c>
      <c r="E304" s="19" t="s">
        <v>35</v>
      </c>
      <c r="F304" s="21">
        <f t="shared" ref="F304:T304" si="238">F291</f>
        <v>0</v>
      </c>
      <c r="G304" s="21">
        <f t="shared" si="238"/>
        <v>0</v>
      </c>
      <c r="H304" s="21">
        <f t="shared" si="238"/>
        <v>0</v>
      </c>
      <c r="I304" s="21">
        <f t="shared" si="238"/>
        <v>0</v>
      </c>
      <c r="J304" s="21">
        <f t="shared" si="238"/>
        <v>0</v>
      </c>
      <c r="K304" s="21">
        <f t="shared" si="238"/>
        <v>0</v>
      </c>
      <c r="L304" s="21">
        <f t="shared" si="238"/>
        <v>0</v>
      </c>
      <c r="M304" s="21">
        <f t="shared" si="238"/>
        <v>0</v>
      </c>
      <c r="N304" s="21">
        <f t="shared" si="238"/>
        <v>0</v>
      </c>
      <c r="O304" s="21">
        <f t="shared" si="238"/>
        <v>0</v>
      </c>
      <c r="P304" s="21">
        <f t="shared" si="238"/>
        <v>0</v>
      </c>
      <c r="Q304" s="21">
        <f t="shared" si="238"/>
        <v>0</v>
      </c>
      <c r="R304" s="21">
        <f t="shared" si="238"/>
        <v>0</v>
      </c>
      <c r="S304" s="21">
        <f t="shared" si="238"/>
        <v>0</v>
      </c>
      <c r="T304" s="22">
        <f t="shared" si="238"/>
        <v>0</v>
      </c>
    </row>
    <row r="305" spans="1:22" x14ac:dyDescent="0.3">
      <c r="A305" s="9">
        <v>304</v>
      </c>
      <c r="B305" s="4" t="s">
        <v>37</v>
      </c>
      <c r="C305" s="5" t="s">
        <v>46</v>
      </c>
      <c r="D305" s="13">
        <v>32</v>
      </c>
      <c r="E305" s="19" t="s">
        <v>18</v>
      </c>
      <c r="F305" s="38">
        <f>(F306-F301)/F306</f>
        <v>0</v>
      </c>
      <c r="G305" s="38">
        <f>(G306-G301)/G306</f>
        <v>0</v>
      </c>
      <c r="H305" s="39">
        <v>0</v>
      </c>
      <c r="I305" s="76">
        <v>0</v>
      </c>
      <c r="J305" s="76">
        <v>0</v>
      </c>
      <c r="K305" s="76">
        <v>0</v>
      </c>
      <c r="L305" s="76">
        <v>0</v>
      </c>
      <c r="M305" s="76">
        <v>0</v>
      </c>
      <c r="N305" s="76">
        <v>0</v>
      </c>
      <c r="O305" s="76">
        <v>0</v>
      </c>
      <c r="P305" s="76">
        <v>0</v>
      </c>
      <c r="Q305" s="76">
        <v>0</v>
      </c>
      <c r="R305" s="76">
        <v>0</v>
      </c>
      <c r="S305" s="76">
        <v>0</v>
      </c>
      <c r="T305" s="76">
        <v>0</v>
      </c>
      <c r="V305" s="66"/>
    </row>
    <row r="306" spans="1:22" x14ac:dyDescent="0.3">
      <c r="A306" s="9">
        <v>305</v>
      </c>
      <c r="B306" s="4" t="s">
        <v>37</v>
      </c>
      <c r="C306" s="5" t="s">
        <v>46</v>
      </c>
      <c r="D306" s="13">
        <v>33</v>
      </c>
      <c r="E306" s="19" t="s">
        <v>19</v>
      </c>
      <c r="F306" s="41">
        <v>444</v>
      </c>
      <c r="G306" s="41">
        <v>462</v>
      </c>
      <c r="H306" s="21">
        <f>H301/(1-H305)</f>
        <v>354.78000000000003</v>
      </c>
      <c r="I306" s="21">
        <f t="shared" ref="I306:T306" si="239">I301/(1-I305)</f>
        <v>354.78000000000003</v>
      </c>
      <c r="J306" s="21">
        <f t="shared" si="239"/>
        <v>354.78000000000003</v>
      </c>
      <c r="K306" s="21">
        <f t="shared" si="239"/>
        <v>354.78000000000003</v>
      </c>
      <c r="L306" s="21">
        <f t="shared" si="239"/>
        <v>354.78000000000003</v>
      </c>
      <c r="M306" s="21">
        <f t="shared" si="239"/>
        <v>354.78000000000003</v>
      </c>
      <c r="N306" s="21">
        <f t="shared" si="239"/>
        <v>354.78000000000003</v>
      </c>
      <c r="O306" s="21">
        <f t="shared" si="239"/>
        <v>354.78000000000003</v>
      </c>
      <c r="P306" s="21">
        <f t="shared" si="239"/>
        <v>354.78000000000003</v>
      </c>
      <c r="Q306" s="21">
        <f t="shared" si="239"/>
        <v>354.78000000000003</v>
      </c>
      <c r="R306" s="21">
        <f t="shared" si="239"/>
        <v>354.78000000000003</v>
      </c>
      <c r="S306" s="21">
        <f t="shared" si="239"/>
        <v>354.78000000000003</v>
      </c>
      <c r="T306" s="22">
        <f t="shared" si="239"/>
        <v>354.78000000000003</v>
      </c>
    </row>
    <row r="307" spans="1:22" ht="18" thickBot="1" x14ac:dyDescent="0.35">
      <c r="A307" s="42">
        <v>306</v>
      </c>
      <c r="B307" s="43" t="s">
        <v>37</v>
      </c>
      <c r="C307" s="44" t="s">
        <v>46</v>
      </c>
      <c r="D307" s="45">
        <v>34</v>
      </c>
      <c r="E307" s="46" t="s">
        <v>36</v>
      </c>
      <c r="F307" s="47">
        <f t="shared" ref="F307:T307" si="240">F306/365</f>
        <v>1.2164383561643837</v>
      </c>
      <c r="G307" s="47">
        <f t="shared" si="240"/>
        <v>1.2657534246575342</v>
      </c>
      <c r="H307" s="47">
        <f t="shared" si="240"/>
        <v>0.97200000000000009</v>
      </c>
      <c r="I307" s="47">
        <f t="shared" si="240"/>
        <v>0.97200000000000009</v>
      </c>
      <c r="J307" s="47">
        <f t="shared" si="240"/>
        <v>0.97200000000000009</v>
      </c>
      <c r="K307" s="47">
        <f t="shared" si="240"/>
        <v>0.97200000000000009</v>
      </c>
      <c r="L307" s="47">
        <f t="shared" si="240"/>
        <v>0.97200000000000009</v>
      </c>
      <c r="M307" s="47">
        <f t="shared" si="240"/>
        <v>0.97200000000000009</v>
      </c>
      <c r="N307" s="47">
        <f t="shared" si="240"/>
        <v>0.97200000000000009</v>
      </c>
      <c r="O307" s="47">
        <f t="shared" si="240"/>
        <v>0.97200000000000009</v>
      </c>
      <c r="P307" s="47">
        <f t="shared" si="240"/>
        <v>0.97200000000000009</v>
      </c>
      <c r="Q307" s="47">
        <f t="shared" si="240"/>
        <v>0.97200000000000009</v>
      </c>
      <c r="R307" s="47">
        <f t="shared" si="240"/>
        <v>0.97200000000000009</v>
      </c>
      <c r="S307" s="47">
        <f t="shared" si="240"/>
        <v>0.97200000000000009</v>
      </c>
      <c r="T307" s="48">
        <f t="shared" si="240"/>
        <v>0.97200000000000009</v>
      </c>
    </row>
    <row r="308" spans="1:22" x14ac:dyDescent="0.3">
      <c r="A308" s="10">
        <v>307</v>
      </c>
      <c r="B308" s="4" t="s">
        <v>37</v>
      </c>
      <c r="C308" s="5" t="s">
        <v>47</v>
      </c>
      <c r="D308" s="4">
        <v>1</v>
      </c>
      <c r="E308" s="6" t="s">
        <v>5</v>
      </c>
      <c r="F308" s="7">
        <v>70</v>
      </c>
      <c r="G308" s="7">
        <v>66</v>
      </c>
      <c r="H308" s="68">
        <f>ROUND(G308*(1+'Rahvaarvu prognoos (Stat)'!F$3),0)</f>
        <v>65</v>
      </c>
      <c r="I308" s="8">
        <f>ROUND(H308*(1+'Rahvaarvu prognoos (Stat)'!G$3),0)</f>
        <v>64</v>
      </c>
      <c r="J308" s="8">
        <f>ROUND(I308*(1+'Rahvaarvu prognoos (Stat)'!H$3),0)</f>
        <v>63</v>
      </c>
      <c r="K308" s="8">
        <f>ROUND(J308*(1+'Rahvaarvu prognoos (Stat)'!I$3),0)</f>
        <v>62</v>
      </c>
      <c r="L308" s="8">
        <f>ROUND(K308*(1+'Rahvaarvu prognoos (Stat)'!J$3),0)</f>
        <v>61</v>
      </c>
      <c r="M308" s="8">
        <f>ROUND(L308*(1+'Rahvaarvu prognoos (Stat)'!K$3),0)</f>
        <v>60</v>
      </c>
      <c r="N308" s="8">
        <f>ROUND(M308*(1+'Rahvaarvu prognoos (Stat)'!L$3),0)</f>
        <v>59</v>
      </c>
      <c r="O308" s="8">
        <f>ROUND(N308*(1+'Rahvaarvu prognoos (Stat)'!M$3),0)</f>
        <v>58</v>
      </c>
      <c r="P308" s="8">
        <f>ROUND(O308*(1+'Rahvaarvu prognoos (Stat)'!N$3),0)</f>
        <v>57</v>
      </c>
      <c r="Q308" s="8">
        <f>ROUND(P308*(1+'Rahvaarvu prognoos (Stat)'!O$3),0)</f>
        <v>56</v>
      </c>
      <c r="R308" s="8">
        <f>ROUND(Q308*(1+'Rahvaarvu prognoos (Stat)'!P$3),0)</f>
        <v>55</v>
      </c>
      <c r="S308" s="8">
        <f>ROUND(R308*(1+'Rahvaarvu prognoos (Stat)'!Q$3),0)</f>
        <v>54</v>
      </c>
      <c r="T308" s="8">
        <f>ROUND(S308*(1+'Rahvaarvu prognoos (Stat)'!R$3),0)</f>
        <v>53</v>
      </c>
    </row>
    <row r="309" spans="1:22" x14ac:dyDescent="0.3">
      <c r="A309" s="10">
        <v>308</v>
      </c>
      <c r="B309" s="4" t="s">
        <v>37</v>
      </c>
      <c r="C309" s="5" t="s">
        <v>47</v>
      </c>
      <c r="D309" s="10">
        <v>2</v>
      </c>
      <c r="E309" s="11" t="s">
        <v>6</v>
      </c>
      <c r="F309" s="12">
        <v>6</v>
      </c>
      <c r="G309" s="12">
        <v>6</v>
      </c>
      <c r="H309" s="12">
        <v>6</v>
      </c>
      <c r="I309" s="69">
        <v>6</v>
      </c>
      <c r="J309" s="69">
        <v>6</v>
      </c>
      <c r="K309" s="69">
        <v>6</v>
      </c>
      <c r="L309" s="69">
        <v>6</v>
      </c>
      <c r="M309" s="69">
        <v>6</v>
      </c>
      <c r="N309" s="69">
        <v>6</v>
      </c>
      <c r="O309" s="69">
        <v>6</v>
      </c>
      <c r="P309" s="69">
        <v>6</v>
      </c>
      <c r="Q309" s="69">
        <v>6</v>
      </c>
      <c r="R309" s="69">
        <v>6</v>
      </c>
      <c r="S309" s="69">
        <v>6</v>
      </c>
      <c r="T309" s="69">
        <v>6</v>
      </c>
    </row>
    <row r="310" spans="1:22" x14ac:dyDescent="0.3">
      <c r="A310" s="9">
        <v>309</v>
      </c>
      <c r="B310" s="4" t="s">
        <v>37</v>
      </c>
      <c r="C310" s="5" t="s">
        <v>47</v>
      </c>
      <c r="D310" s="13">
        <v>3</v>
      </c>
      <c r="E310" s="14" t="s">
        <v>7</v>
      </c>
      <c r="F310" s="15">
        <v>38</v>
      </c>
      <c r="G310" s="15">
        <v>38</v>
      </c>
      <c r="H310" s="70">
        <f>ROUND(G311*H308,0)</f>
        <v>37</v>
      </c>
      <c r="I310" s="70">
        <v>37</v>
      </c>
      <c r="J310" s="70">
        <v>36</v>
      </c>
      <c r="K310" s="70">
        <v>36</v>
      </c>
      <c r="L310" s="70">
        <v>35</v>
      </c>
      <c r="M310" s="70">
        <v>35</v>
      </c>
      <c r="N310" s="70">
        <v>34</v>
      </c>
      <c r="O310" s="70">
        <v>34</v>
      </c>
      <c r="P310" s="70">
        <v>33</v>
      </c>
      <c r="Q310" s="70">
        <v>33</v>
      </c>
      <c r="R310" s="70">
        <v>32</v>
      </c>
      <c r="S310" s="70">
        <v>32</v>
      </c>
      <c r="T310" s="70">
        <v>31</v>
      </c>
    </row>
    <row r="311" spans="1:22" x14ac:dyDescent="0.3">
      <c r="A311" s="9">
        <v>310</v>
      </c>
      <c r="B311" s="4" t="s">
        <v>37</v>
      </c>
      <c r="C311" s="5" t="s">
        <v>47</v>
      </c>
      <c r="D311" s="13">
        <v>4</v>
      </c>
      <c r="E311" s="14" t="s">
        <v>8</v>
      </c>
      <c r="F311" s="17">
        <f t="shared" ref="F311:T311" si="241">F310/F308</f>
        <v>0.54285714285714282</v>
      </c>
      <c r="G311" s="17">
        <f t="shared" si="241"/>
        <v>0.5757575757575758</v>
      </c>
      <c r="H311" s="17">
        <f t="shared" si="241"/>
        <v>0.56923076923076921</v>
      </c>
      <c r="I311" s="17">
        <f t="shared" si="241"/>
        <v>0.578125</v>
      </c>
      <c r="J311" s="17">
        <f t="shared" si="241"/>
        <v>0.5714285714285714</v>
      </c>
      <c r="K311" s="17">
        <f t="shared" si="241"/>
        <v>0.58064516129032262</v>
      </c>
      <c r="L311" s="17">
        <f t="shared" si="241"/>
        <v>0.57377049180327866</v>
      </c>
      <c r="M311" s="17">
        <f t="shared" si="241"/>
        <v>0.58333333333333337</v>
      </c>
      <c r="N311" s="17">
        <f t="shared" si="241"/>
        <v>0.57627118644067798</v>
      </c>
      <c r="O311" s="17">
        <f t="shared" si="241"/>
        <v>0.58620689655172409</v>
      </c>
      <c r="P311" s="17">
        <f t="shared" si="241"/>
        <v>0.57894736842105265</v>
      </c>
      <c r="Q311" s="17">
        <f t="shared" si="241"/>
        <v>0.5892857142857143</v>
      </c>
      <c r="R311" s="17">
        <f t="shared" si="241"/>
        <v>0.58181818181818179</v>
      </c>
      <c r="S311" s="17">
        <f t="shared" si="241"/>
        <v>0.59259259259259256</v>
      </c>
      <c r="T311" s="18">
        <f t="shared" si="241"/>
        <v>0.58490566037735847</v>
      </c>
    </row>
    <row r="312" spans="1:22" x14ac:dyDescent="0.3">
      <c r="A312" s="9">
        <v>311</v>
      </c>
      <c r="B312" s="4" t="s">
        <v>37</v>
      </c>
      <c r="C312" s="5" t="s">
        <v>47</v>
      </c>
      <c r="D312" s="13">
        <v>5</v>
      </c>
      <c r="E312" s="14" t="s">
        <v>94</v>
      </c>
      <c r="F312" s="12">
        <v>0</v>
      </c>
      <c r="G312" s="12">
        <v>0</v>
      </c>
      <c r="H312" s="69">
        <v>0</v>
      </c>
      <c r="I312" s="69">
        <v>0</v>
      </c>
      <c r="J312" s="69">
        <v>0</v>
      </c>
      <c r="K312" s="69">
        <v>0</v>
      </c>
      <c r="L312" s="69">
        <v>0</v>
      </c>
      <c r="M312" s="69">
        <v>0</v>
      </c>
      <c r="N312" s="69">
        <v>0</v>
      </c>
      <c r="O312" s="69">
        <v>0</v>
      </c>
      <c r="P312" s="69">
        <v>0</v>
      </c>
      <c r="Q312" s="69">
        <v>0</v>
      </c>
      <c r="R312" s="69">
        <v>0</v>
      </c>
      <c r="S312" s="69">
        <v>0</v>
      </c>
      <c r="T312" s="69">
        <v>0</v>
      </c>
    </row>
    <row r="313" spans="1:22" x14ac:dyDescent="0.3">
      <c r="A313" s="9">
        <v>312</v>
      </c>
      <c r="B313" s="4" t="s">
        <v>37</v>
      </c>
      <c r="C313" s="5" t="s">
        <v>47</v>
      </c>
      <c r="D313" s="13">
        <v>6</v>
      </c>
      <c r="E313" s="14" t="s">
        <v>9</v>
      </c>
      <c r="F313" s="15">
        <v>0</v>
      </c>
      <c r="G313" s="15">
        <v>0</v>
      </c>
      <c r="H313" s="70">
        <f>ROUND(H308*G314,0)</f>
        <v>0</v>
      </c>
      <c r="I313" s="70">
        <f t="shared" ref="I313:T313" si="242">ROUND(I308*H314,0)</f>
        <v>0</v>
      </c>
      <c r="J313" s="70">
        <f t="shared" si="242"/>
        <v>0</v>
      </c>
      <c r="K313" s="70">
        <f t="shared" si="242"/>
        <v>0</v>
      </c>
      <c r="L313" s="70">
        <f t="shared" si="242"/>
        <v>0</v>
      </c>
      <c r="M313" s="70">
        <f t="shared" si="242"/>
        <v>0</v>
      </c>
      <c r="N313" s="70">
        <f t="shared" si="242"/>
        <v>0</v>
      </c>
      <c r="O313" s="70">
        <f t="shared" si="242"/>
        <v>0</v>
      </c>
      <c r="P313" s="70">
        <f t="shared" si="242"/>
        <v>0</v>
      </c>
      <c r="Q313" s="70">
        <f t="shared" si="242"/>
        <v>0</v>
      </c>
      <c r="R313" s="70">
        <f t="shared" si="242"/>
        <v>0</v>
      </c>
      <c r="S313" s="70">
        <f t="shared" si="242"/>
        <v>0</v>
      </c>
      <c r="T313" s="70">
        <f t="shared" si="242"/>
        <v>0</v>
      </c>
    </row>
    <row r="314" spans="1:22" x14ac:dyDescent="0.3">
      <c r="A314" s="9">
        <v>313</v>
      </c>
      <c r="B314" s="4" t="s">
        <v>37</v>
      </c>
      <c r="C314" s="5" t="s">
        <v>47</v>
      </c>
      <c r="D314" s="13">
        <v>7</v>
      </c>
      <c r="E314" s="14" t="s">
        <v>8</v>
      </c>
      <c r="F314" s="17">
        <f>F313/F308</f>
        <v>0</v>
      </c>
      <c r="G314" s="17">
        <f>G313/G308</f>
        <v>0</v>
      </c>
      <c r="H314" s="17">
        <f t="shared" ref="H314:T314" si="243">H313/H308</f>
        <v>0</v>
      </c>
      <c r="I314" s="17">
        <f t="shared" si="243"/>
        <v>0</v>
      </c>
      <c r="J314" s="17">
        <f t="shared" si="243"/>
        <v>0</v>
      </c>
      <c r="K314" s="17">
        <f t="shared" si="243"/>
        <v>0</v>
      </c>
      <c r="L314" s="17">
        <f t="shared" si="243"/>
        <v>0</v>
      </c>
      <c r="M314" s="17">
        <f t="shared" si="243"/>
        <v>0</v>
      </c>
      <c r="N314" s="17">
        <f t="shared" si="243"/>
        <v>0</v>
      </c>
      <c r="O314" s="17">
        <f t="shared" si="243"/>
        <v>0</v>
      </c>
      <c r="P314" s="17">
        <f t="shared" si="243"/>
        <v>0</v>
      </c>
      <c r="Q314" s="17">
        <f t="shared" si="243"/>
        <v>0</v>
      </c>
      <c r="R314" s="17">
        <f t="shared" si="243"/>
        <v>0</v>
      </c>
      <c r="S314" s="17">
        <f t="shared" si="243"/>
        <v>0</v>
      </c>
      <c r="T314" s="18">
        <f t="shared" si="243"/>
        <v>0</v>
      </c>
    </row>
    <row r="315" spans="1:22" ht="17.25" x14ac:dyDescent="0.3">
      <c r="A315" s="9">
        <v>314</v>
      </c>
      <c r="B315" s="4" t="s">
        <v>37</v>
      </c>
      <c r="C315" s="5" t="s">
        <v>47</v>
      </c>
      <c r="D315" s="13">
        <v>8</v>
      </c>
      <c r="E315" s="19" t="s">
        <v>23</v>
      </c>
      <c r="F315" s="20">
        <v>591</v>
      </c>
      <c r="G315" s="20">
        <v>529</v>
      </c>
      <c r="H315" s="21">
        <f>H331*H310*365/1000</f>
        <v>513.19000000000005</v>
      </c>
      <c r="I315" s="21">
        <f t="shared" ref="I315:T315" si="244">I331*I310*365/1000</f>
        <v>540.20000000000005</v>
      </c>
      <c r="J315" s="21">
        <f t="shared" si="244"/>
        <v>525.6</v>
      </c>
      <c r="K315" s="21">
        <f t="shared" si="244"/>
        <v>525.6</v>
      </c>
      <c r="L315" s="21">
        <f t="shared" si="244"/>
        <v>511</v>
      </c>
      <c r="M315" s="21">
        <f t="shared" si="244"/>
        <v>511</v>
      </c>
      <c r="N315" s="21">
        <f t="shared" si="244"/>
        <v>496.4</v>
      </c>
      <c r="O315" s="21">
        <f t="shared" si="244"/>
        <v>496.4</v>
      </c>
      <c r="P315" s="21">
        <f t="shared" si="244"/>
        <v>481.8</v>
      </c>
      <c r="Q315" s="21">
        <f t="shared" si="244"/>
        <v>481.8</v>
      </c>
      <c r="R315" s="21">
        <f t="shared" si="244"/>
        <v>467.2</v>
      </c>
      <c r="S315" s="21">
        <f t="shared" si="244"/>
        <v>467.2</v>
      </c>
      <c r="T315" s="22">
        <f t="shared" si="244"/>
        <v>452.6</v>
      </c>
    </row>
    <row r="316" spans="1:22" x14ac:dyDescent="0.3">
      <c r="A316" s="9">
        <v>315</v>
      </c>
      <c r="B316" s="4" t="s">
        <v>37</v>
      </c>
      <c r="C316" s="5" t="s">
        <v>47</v>
      </c>
      <c r="D316" s="13">
        <v>9</v>
      </c>
      <c r="E316" s="19" t="s">
        <v>10</v>
      </c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4"/>
    </row>
    <row r="317" spans="1:22" ht="17.25" x14ac:dyDescent="0.3">
      <c r="A317" s="9">
        <v>316</v>
      </c>
      <c r="B317" s="4" t="s">
        <v>37</v>
      </c>
      <c r="C317" s="5" t="s">
        <v>47</v>
      </c>
      <c r="D317" s="13">
        <v>10</v>
      </c>
      <c r="E317" s="19" t="s">
        <v>24</v>
      </c>
      <c r="F317" s="20">
        <v>0</v>
      </c>
      <c r="G317" s="20">
        <v>0</v>
      </c>
      <c r="H317" s="21">
        <f>(H331*365/1000)*H313</f>
        <v>0</v>
      </c>
      <c r="I317" s="21">
        <f t="shared" ref="I317:T317" si="245">(I331*365/1000)*I313</f>
        <v>0</v>
      </c>
      <c r="J317" s="21">
        <f t="shared" si="245"/>
        <v>0</v>
      </c>
      <c r="K317" s="21">
        <f t="shared" si="245"/>
        <v>0</v>
      </c>
      <c r="L317" s="21">
        <f t="shared" si="245"/>
        <v>0</v>
      </c>
      <c r="M317" s="21">
        <f t="shared" si="245"/>
        <v>0</v>
      </c>
      <c r="N317" s="21">
        <f t="shared" si="245"/>
        <v>0</v>
      </c>
      <c r="O317" s="21">
        <f t="shared" si="245"/>
        <v>0</v>
      </c>
      <c r="P317" s="21">
        <f t="shared" si="245"/>
        <v>0</v>
      </c>
      <c r="Q317" s="21">
        <f t="shared" si="245"/>
        <v>0</v>
      </c>
      <c r="R317" s="21">
        <f t="shared" si="245"/>
        <v>0</v>
      </c>
      <c r="S317" s="21">
        <f t="shared" si="245"/>
        <v>0</v>
      </c>
      <c r="T317" s="22">
        <f t="shared" si="245"/>
        <v>0</v>
      </c>
    </row>
    <row r="318" spans="1:22" x14ac:dyDescent="0.3">
      <c r="A318" s="9">
        <v>317</v>
      </c>
      <c r="B318" s="4" t="s">
        <v>37</v>
      </c>
      <c r="C318" s="5" t="s">
        <v>47</v>
      </c>
      <c r="D318" s="13">
        <v>11</v>
      </c>
      <c r="E318" s="19" t="s">
        <v>11</v>
      </c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6"/>
    </row>
    <row r="319" spans="1:22" ht="17.25" x14ac:dyDescent="0.3">
      <c r="A319" s="9">
        <v>318</v>
      </c>
      <c r="B319" s="4" t="s">
        <v>37</v>
      </c>
      <c r="C319" s="5" t="s">
        <v>47</v>
      </c>
      <c r="D319" s="13">
        <v>12</v>
      </c>
      <c r="E319" s="19" t="s">
        <v>25</v>
      </c>
      <c r="F319" s="20">
        <v>0</v>
      </c>
      <c r="G319" s="20">
        <v>0</v>
      </c>
      <c r="H319" s="20">
        <v>0</v>
      </c>
      <c r="I319" s="71">
        <v>0</v>
      </c>
      <c r="J319" s="71">
        <v>0</v>
      </c>
      <c r="K319" s="71">
        <v>0</v>
      </c>
      <c r="L319" s="71">
        <v>0</v>
      </c>
      <c r="M319" s="71">
        <v>0</v>
      </c>
      <c r="N319" s="71">
        <v>0</v>
      </c>
      <c r="O319" s="71">
        <v>0</v>
      </c>
      <c r="P319" s="71">
        <v>0</v>
      </c>
      <c r="Q319" s="71">
        <v>0</v>
      </c>
      <c r="R319" s="71">
        <v>0</v>
      </c>
      <c r="S319" s="71">
        <v>0</v>
      </c>
      <c r="T319" s="71">
        <v>0</v>
      </c>
    </row>
    <row r="320" spans="1:22" x14ac:dyDescent="0.3">
      <c r="A320" s="9">
        <v>319</v>
      </c>
      <c r="B320" s="4" t="s">
        <v>37</v>
      </c>
      <c r="C320" s="5" t="s">
        <v>47</v>
      </c>
      <c r="D320" s="13">
        <v>13</v>
      </c>
      <c r="E320" s="19" t="s">
        <v>10</v>
      </c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6"/>
    </row>
    <row r="321" spans="1:20" ht="17.25" x14ac:dyDescent="0.3">
      <c r="A321" s="9">
        <v>320</v>
      </c>
      <c r="B321" s="4" t="s">
        <v>37</v>
      </c>
      <c r="C321" s="5" t="s">
        <v>47</v>
      </c>
      <c r="D321" s="13">
        <v>14</v>
      </c>
      <c r="E321" s="19" t="s">
        <v>26</v>
      </c>
      <c r="F321" s="20">
        <v>0</v>
      </c>
      <c r="G321" s="20">
        <v>0</v>
      </c>
      <c r="H321" s="20">
        <v>0</v>
      </c>
      <c r="I321" s="71">
        <v>0</v>
      </c>
      <c r="J321" s="71">
        <v>0</v>
      </c>
      <c r="K321" s="71">
        <v>0</v>
      </c>
      <c r="L321" s="71">
        <v>0</v>
      </c>
      <c r="M321" s="71">
        <v>0</v>
      </c>
      <c r="N321" s="71">
        <v>0</v>
      </c>
      <c r="O321" s="71">
        <v>0</v>
      </c>
      <c r="P321" s="71">
        <v>0</v>
      </c>
      <c r="Q321" s="71">
        <v>0</v>
      </c>
      <c r="R321" s="71">
        <v>0</v>
      </c>
      <c r="S321" s="71">
        <v>0</v>
      </c>
      <c r="T321" s="71">
        <v>0</v>
      </c>
    </row>
    <row r="322" spans="1:20" x14ac:dyDescent="0.3">
      <c r="A322" s="9">
        <v>321</v>
      </c>
      <c r="B322" s="4" t="s">
        <v>37</v>
      </c>
      <c r="C322" s="5" t="s">
        <v>47</v>
      </c>
      <c r="D322" s="13">
        <v>15</v>
      </c>
      <c r="E322" s="19" t="s">
        <v>12</v>
      </c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9"/>
    </row>
    <row r="323" spans="1:20" ht="17.25" x14ac:dyDescent="0.3">
      <c r="A323" s="9">
        <v>322</v>
      </c>
      <c r="B323" s="4" t="s">
        <v>37</v>
      </c>
      <c r="C323" s="5" t="s">
        <v>47</v>
      </c>
      <c r="D323" s="13">
        <v>16</v>
      </c>
      <c r="E323" s="19" t="s">
        <v>27</v>
      </c>
      <c r="F323" s="20">
        <v>0</v>
      </c>
      <c r="G323" s="20">
        <v>0</v>
      </c>
      <c r="H323" s="20">
        <v>0</v>
      </c>
      <c r="I323" s="71">
        <v>0</v>
      </c>
      <c r="J323" s="71">
        <v>0</v>
      </c>
      <c r="K323" s="71">
        <v>0</v>
      </c>
      <c r="L323" s="71">
        <v>0</v>
      </c>
      <c r="M323" s="71">
        <v>0</v>
      </c>
      <c r="N323" s="71">
        <v>0</v>
      </c>
      <c r="O323" s="71">
        <v>0</v>
      </c>
      <c r="P323" s="71">
        <v>0</v>
      </c>
      <c r="Q323" s="71">
        <v>0</v>
      </c>
      <c r="R323" s="71">
        <v>0</v>
      </c>
      <c r="S323" s="71">
        <v>0</v>
      </c>
      <c r="T323" s="71">
        <v>0</v>
      </c>
    </row>
    <row r="324" spans="1:20" x14ac:dyDescent="0.3">
      <c r="A324" s="9">
        <v>323</v>
      </c>
      <c r="B324" s="4" t="s">
        <v>37</v>
      </c>
      <c r="C324" s="5" t="s">
        <v>47</v>
      </c>
      <c r="D324" s="13">
        <v>17</v>
      </c>
      <c r="E324" s="19" t="s">
        <v>10</v>
      </c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6"/>
    </row>
    <row r="325" spans="1:20" ht="17.25" x14ac:dyDescent="0.3">
      <c r="A325" s="9">
        <v>324</v>
      </c>
      <c r="B325" s="4" t="s">
        <v>37</v>
      </c>
      <c r="C325" s="5" t="s">
        <v>47</v>
      </c>
      <c r="D325" s="13">
        <v>18</v>
      </c>
      <c r="E325" s="19" t="s">
        <v>28</v>
      </c>
      <c r="F325" s="20">
        <v>0</v>
      </c>
      <c r="G325" s="20">
        <v>0</v>
      </c>
      <c r="H325" s="71">
        <v>0</v>
      </c>
      <c r="I325" s="71">
        <v>0</v>
      </c>
      <c r="J325" s="71">
        <v>0</v>
      </c>
      <c r="K325" s="71">
        <v>0</v>
      </c>
      <c r="L325" s="71">
        <v>0</v>
      </c>
      <c r="M325" s="71">
        <v>0</v>
      </c>
      <c r="N325" s="71">
        <v>0</v>
      </c>
      <c r="O325" s="71">
        <v>0</v>
      </c>
      <c r="P325" s="71">
        <v>0</v>
      </c>
      <c r="Q325" s="71">
        <v>0</v>
      </c>
      <c r="R325" s="71">
        <v>0</v>
      </c>
      <c r="S325" s="71">
        <v>0</v>
      </c>
      <c r="T325" s="71">
        <v>0</v>
      </c>
    </row>
    <row r="326" spans="1:20" x14ac:dyDescent="0.3">
      <c r="A326" s="9">
        <v>325</v>
      </c>
      <c r="B326" s="4" t="s">
        <v>37</v>
      </c>
      <c r="C326" s="5" t="s">
        <v>47</v>
      </c>
      <c r="D326" s="13">
        <v>19</v>
      </c>
      <c r="E326" s="19" t="s">
        <v>12</v>
      </c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6"/>
    </row>
    <row r="327" spans="1:20" ht="17.25" x14ac:dyDescent="0.3">
      <c r="A327" s="9">
        <v>326</v>
      </c>
      <c r="B327" s="4" t="s">
        <v>37</v>
      </c>
      <c r="C327" s="5" t="s">
        <v>47</v>
      </c>
      <c r="D327" s="13">
        <v>20</v>
      </c>
      <c r="E327" s="19" t="s">
        <v>29</v>
      </c>
      <c r="F327" s="30">
        <v>685</v>
      </c>
      <c r="G327" s="30">
        <v>628</v>
      </c>
      <c r="H327" s="21">
        <f>(H328+H329)/(1-H333)</f>
        <v>612.16304347826087</v>
      </c>
      <c r="I327" s="21">
        <f t="shared" ref="I327" si="246">(I328+I329)/(1-I333)</f>
        <v>641.52173913043475</v>
      </c>
      <c r="J327" s="21">
        <f t="shared" ref="J327" si="247">(J328+J329)/(1-J333)</f>
        <v>625.6521739130435</v>
      </c>
      <c r="K327" s="21">
        <f t="shared" ref="K327" si="248">(K328+K329)/(1-K333)</f>
        <v>625.6521739130435</v>
      </c>
      <c r="L327" s="21">
        <f t="shared" ref="L327" si="249">(L328+L329)/(1-L333)</f>
        <v>609.78260869565213</v>
      </c>
      <c r="M327" s="21">
        <f t="shared" ref="M327" si="250">(M328+M329)/(1-M333)</f>
        <v>609.78260869565213</v>
      </c>
      <c r="N327" s="21">
        <f t="shared" ref="N327" si="251">(N328+N329)/(1-N333)</f>
        <v>593.91304347826087</v>
      </c>
      <c r="O327" s="21">
        <f t="shared" ref="O327" si="252">(O328+O329)/(1-O333)</f>
        <v>593.91304347826087</v>
      </c>
      <c r="P327" s="21">
        <f t="shared" ref="P327" si="253">(P328+P329)/(1-P333)</f>
        <v>578.04347826086951</v>
      </c>
      <c r="Q327" s="21">
        <f t="shared" ref="Q327" si="254">(Q328+Q329)/(1-Q333)</f>
        <v>578.04347826086951</v>
      </c>
      <c r="R327" s="21">
        <f t="shared" ref="R327" si="255">(R328+R329)/(1-R333)</f>
        <v>562.17391304347825</v>
      </c>
      <c r="S327" s="21">
        <f t="shared" ref="S327" si="256">(S328+S329)/(1-S333)</f>
        <v>562.17391304347825</v>
      </c>
      <c r="T327" s="21">
        <f t="shared" ref="T327" si="257">(T328+T329)/(1-T333)</f>
        <v>546.304347826087</v>
      </c>
    </row>
    <row r="328" spans="1:20" x14ac:dyDescent="0.3">
      <c r="A328" s="9">
        <v>327</v>
      </c>
      <c r="B328" s="4" t="s">
        <v>37</v>
      </c>
      <c r="C328" s="5" t="s">
        <v>47</v>
      </c>
      <c r="D328" s="13">
        <v>21</v>
      </c>
      <c r="E328" s="19" t="s">
        <v>13</v>
      </c>
      <c r="F328" s="30">
        <v>72</v>
      </c>
      <c r="G328" s="30">
        <v>43</v>
      </c>
      <c r="H328" s="30">
        <v>50</v>
      </c>
      <c r="I328" s="74">
        <v>50</v>
      </c>
      <c r="J328" s="74">
        <v>50</v>
      </c>
      <c r="K328" s="74">
        <v>50</v>
      </c>
      <c r="L328" s="74">
        <v>50</v>
      </c>
      <c r="M328" s="74">
        <v>50</v>
      </c>
      <c r="N328" s="74">
        <v>50</v>
      </c>
      <c r="O328" s="74">
        <v>50</v>
      </c>
      <c r="P328" s="74">
        <v>50</v>
      </c>
      <c r="Q328" s="74">
        <v>50</v>
      </c>
      <c r="R328" s="74">
        <v>50</v>
      </c>
      <c r="S328" s="74">
        <v>50</v>
      </c>
      <c r="T328" s="74">
        <v>50</v>
      </c>
    </row>
    <row r="329" spans="1:20" ht="17.25" x14ac:dyDescent="0.3">
      <c r="A329" s="9">
        <v>328</v>
      </c>
      <c r="B329" s="4" t="s">
        <v>37</v>
      </c>
      <c r="C329" s="5" t="s">
        <v>47</v>
      </c>
      <c r="D329" s="13">
        <v>22</v>
      </c>
      <c r="E329" s="19" t="s">
        <v>30</v>
      </c>
      <c r="F329" s="32">
        <f>F315+F319+F323</f>
        <v>591</v>
      </c>
      <c r="G329" s="32">
        <f>G315+G319+G323</f>
        <v>529</v>
      </c>
      <c r="H329" s="21">
        <f t="shared" ref="H329:T329" si="258">H315+H319+H323</f>
        <v>513.19000000000005</v>
      </c>
      <c r="I329" s="21">
        <f t="shared" si="258"/>
        <v>540.20000000000005</v>
      </c>
      <c r="J329" s="21">
        <f t="shared" si="258"/>
        <v>525.6</v>
      </c>
      <c r="K329" s="21">
        <f t="shared" si="258"/>
        <v>525.6</v>
      </c>
      <c r="L329" s="21">
        <f t="shared" si="258"/>
        <v>511</v>
      </c>
      <c r="M329" s="21">
        <f t="shared" si="258"/>
        <v>511</v>
      </c>
      <c r="N329" s="21">
        <f t="shared" si="258"/>
        <v>496.4</v>
      </c>
      <c r="O329" s="21">
        <f t="shared" si="258"/>
        <v>496.4</v>
      </c>
      <c r="P329" s="21">
        <f t="shared" si="258"/>
        <v>481.8</v>
      </c>
      <c r="Q329" s="21">
        <f t="shared" si="258"/>
        <v>481.8</v>
      </c>
      <c r="R329" s="21">
        <f t="shared" si="258"/>
        <v>467.2</v>
      </c>
      <c r="S329" s="21">
        <f t="shared" si="258"/>
        <v>467.2</v>
      </c>
      <c r="T329" s="22">
        <f t="shared" si="258"/>
        <v>452.6</v>
      </c>
    </row>
    <row r="330" spans="1:20" ht="17.25" x14ac:dyDescent="0.3">
      <c r="A330" s="9">
        <v>329</v>
      </c>
      <c r="B330" s="4" t="s">
        <v>37</v>
      </c>
      <c r="C330" s="5" t="s">
        <v>47</v>
      </c>
      <c r="D330" s="13">
        <v>23</v>
      </c>
      <c r="E330" s="19" t="s">
        <v>31</v>
      </c>
      <c r="F330" s="32">
        <f>F329/365</f>
        <v>1.6191780821917807</v>
      </c>
      <c r="G330" s="32">
        <f>G329/365</f>
        <v>1.4493150684931506</v>
      </c>
      <c r="H330" s="21">
        <f t="shared" ref="H330:T330" si="259">H329/365</f>
        <v>1.4060000000000001</v>
      </c>
      <c r="I330" s="21">
        <f t="shared" si="259"/>
        <v>1.4800000000000002</v>
      </c>
      <c r="J330" s="21">
        <f t="shared" si="259"/>
        <v>1.4400000000000002</v>
      </c>
      <c r="K330" s="21">
        <f t="shared" si="259"/>
        <v>1.4400000000000002</v>
      </c>
      <c r="L330" s="21">
        <f t="shared" si="259"/>
        <v>1.4</v>
      </c>
      <c r="M330" s="21">
        <f t="shared" si="259"/>
        <v>1.4</v>
      </c>
      <c r="N330" s="21">
        <f t="shared" si="259"/>
        <v>1.3599999999999999</v>
      </c>
      <c r="O330" s="21">
        <f t="shared" si="259"/>
        <v>1.3599999999999999</v>
      </c>
      <c r="P330" s="21">
        <f t="shared" si="259"/>
        <v>1.32</v>
      </c>
      <c r="Q330" s="21">
        <f t="shared" si="259"/>
        <v>1.32</v>
      </c>
      <c r="R330" s="21">
        <f t="shared" si="259"/>
        <v>1.28</v>
      </c>
      <c r="S330" s="21">
        <f t="shared" si="259"/>
        <v>1.28</v>
      </c>
      <c r="T330" s="22">
        <f t="shared" si="259"/>
        <v>1.24</v>
      </c>
    </row>
    <row r="331" spans="1:20" x14ac:dyDescent="0.3">
      <c r="A331" s="9">
        <v>330</v>
      </c>
      <c r="B331" s="4" t="s">
        <v>37</v>
      </c>
      <c r="C331" s="5" t="s">
        <v>47</v>
      </c>
      <c r="D331" s="13">
        <v>24</v>
      </c>
      <c r="E331" s="19" t="s">
        <v>14</v>
      </c>
      <c r="F331" s="33">
        <f>(F315)/F310*1000/365</f>
        <v>42.609949531362652</v>
      </c>
      <c r="G331" s="33">
        <f>(G315)/G310*1000/365</f>
        <v>38.139870223503962</v>
      </c>
      <c r="H331" s="20">
        <v>38</v>
      </c>
      <c r="I331" s="71">
        <v>40</v>
      </c>
      <c r="J331" s="71">
        <v>40</v>
      </c>
      <c r="K331" s="71">
        <v>40</v>
      </c>
      <c r="L331" s="71">
        <v>40</v>
      </c>
      <c r="M331" s="71">
        <v>40</v>
      </c>
      <c r="N331" s="71">
        <v>40</v>
      </c>
      <c r="O331" s="71">
        <v>40</v>
      </c>
      <c r="P331" s="71">
        <v>40</v>
      </c>
      <c r="Q331" s="71">
        <v>40</v>
      </c>
      <c r="R331" s="71">
        <v>40</v>
      </c>
      <c r="S331" s="71">
        <v>40</v>
      </c>
      <c r="T331" s="71">
        <v>40</v>
      </c>
    </row>
    <row r="332" spans="1:20" x14ac:dyDescent="0.3">
      <c r="A332" s="9">
        <v>331</v>
      </c>
      <c r="B332" s="4" t="s">
        <v>37</v>
      </c>
      <c r="C332" s="5" t="s">
        <v>47</v>
      </c>
      <c r="D332" s="13">
        <v>25</v>
      </c>
      <c r="E332" s="19" t="s">
        <v>15</v>
      </c>
      <c r="F332" s="25"/>
      <c r="G332" s="25"/>
      <c r="H332" s="25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</row>
    <row r="333" spans="1:20" x14ac:dyDescent="0.3">
      <c r="A333" s="9">
        <v>332</v>
      </c>
      <c r="B333" s="4" t="s">
        <v>37</v>
      </c>
      <c r="C333" s="5" t="s">
        <v>47</v>
      </c>
      <c r="D333" s="13">
        <v>26</v>
      </c>
      <c r="E333" s="19" t="s">
        <v>16</v>
      </c>
      <c r="F333" s="34">
        <f>(F327-F329-F328)/F327</f>
        <v>3.2116788321167884E-2</v>
      </c>
      <c r="G333" s="34">
        <f>(G327-G329-G328)/G327</f>
        <v>8.9171974522292988E-2</v>
      </c>
      <c r="H333" s="35">
        <v>0.08</v>
      </c>
      <c r="I333" s="75">
        <v>0.08</v>
      </c>
      <c r="J333" s="75">
        <v>0.08</v>
      </c>
      <c r="K333" s="75">
        <v>0.08</v>
      </c>
      <c r="L333" s="75">
        <v>0.08</v>
      </c>
      <c r="M333" s="75">
        <v>0.08</v>
      </c>
      <c r="N333" s="75">
        <v>0.08</v>
      </c>
      <c r="O333" s="75">
        <v>0.08</v>
      </c>
      <c r="P333" s="75">
        <v>0.08</v>
      </c>
      <c r="Q333" s="75">
        <v>0.08</v>
      </c>
      <c r="R333" s="75">
        <v>0.08</v>
      </c>
      <c r="S333" s="75">
        <v>0.08</v>
      </c>
      <c r="T333" s="75">
        <v>0.08</v>
      </c>
    </row>
    <row r="334" spans="1:20" ht="17.25" x14ac:dyDescent="0.3">
      <c r="A334" s="9">
        <v>333</v>
      </c>
      <c r="B334" s="4" t="s">
        <v>37</v>
      </c>
      <c r="C334" s="5" t="s">
        <v>47</v>
      </c>
      <c r="D334" s="13">
        <v>27</v>
      </c>
      <c r="E334" s="19" t="s">
        <v>32</v>
      </c>
      <c r="F334" s="36">
        <f t="shared" ref="F334:T334" si="260">F327-F328-F329</f>
        <v>22</v>
      </c>
      <c r="G334" s="36">
        <f t="shared" si="260"/>
        <v>56</v>
      </c>
      <c r="H334" s="36">
        <f t="shared" si="260"/>
        <v>48.97304347826082</v>
      </c>
      <c r="I334" s="36">
        <f t="shared" si="260"/>
        <v>51.321739130434707</v>
      </c>
      <c r="J334" s="36">
        <f t="shared" si="260"/>
        <v>50.052173913043475</v>
      </c>
      <c r="K334" s="36">
        <f t="shared" si="260"/>
        <v>50.052173913043475</v>
      </c>
      <c r="L334" s="36">
        <f t="shared" si="260"/>
        <v>48.782608695652129</v>
      </c>
      <c r="M334" s="36">
        <f t="shared" si="260"/>
        <v>48.782608695652129</v>
      </c>
      <c r="N334" s="36">
        <f t="shared" si="260"/>
        <v>47.513043478260897</v>
      </c>
      <c r="O334" s="36">
        <f t="shared" si="260"/>
        <v>47.513043478260897</v>
      </c>
      <c r="P334" s="36">
        <f t="shared" si="260"/>
        <v>46.243478260869495</v>
      </c>
      <c r="Q334" s="36">
        <f t="shared" si="260"/>
        <v>46.243478260869495</v>
      </c>
      <c r="R334" s="36">
        <f t="shared" si="260"/>
        <v>44.973913043478262</v>
      </c>
      <c r="S334" s="36">
        <f t="shared" si="260"/>
        <v>44.973913043478262</v>
      </c>
      <c r="T334" s="37">
        <f t="shared" si="260"/>
        <v>43.704347826086973</v>
      </c>
    </row>
    <row r="335" spans="1:20" x14ac:dyDescent="0.3">
      <c r="A335" s="9">
        <v>334</v>
      </c>
      <c r="B335" s="4" t="s">
        <v>37</v>
      </c>
      <c r="C335" s="5" t="s">
        <v>47</v>
      </c>
      <c r="D335" s="13">
        <v>28</v>
      </c>
      <c r="E335" s="19" t="s">
        <v>17</v>
      </c>
      <c r="F335" s="21">
        <f>F338+F337+F336</f>
        <v>0</v>
      </c>
      <c r="G335" s="21">
        <f>G338+G337+G336</f>
        <v>0</v>
      </c>
      <c r="H335" s="21">
        <f t="shared" ref="H335:T335" si="261">H338+H337+H336</f>
        <v>0</v>
      </c>
      <c r="I335" s="21">
        <f t="shared" si="261"/>
        <v>0</v>
      </c>
      <c r="J335" s="21">
        <f t="shared" si="261"/>
        <v>0</v>
      </c>
      <c r="K335" s="21">
        <f t="shared" si="261"/>
        <v>0</v>
      </c>
      <c r="L335" s="21">
        <f t="shared" si="261"/>
        <v>0</v>
      </c>
      <c r="M335" s="21">
        <f t="shared" si="261"/>
        <v>0</v>
      </c>
      <c r="N335" s="21">
        <f t="shared" si="261"/>
        <v>0</v>
      </c>
      <c r="O335" s="21">
        <f t="shared" si="261"/>
        <v>0</v>
      </c>
      <c r="P335" s="21">
        <f t="shared" si="261"/>
        <v>0</v>
      </c>
      <c r="Q335" s="21">
        <f t="shared" si="261"/>
        <v>0</v>
      </c>
      <c r="R335" s="21">
        <f t="shared" si="261"/>
        <v>0</v>
      </c>
      <c r="S335" s="21">
        <f t="shared" si="261"/>
        <v>0</v>
      </c>
      <c r="T335" s="22">
        <f t="shared" si="261"/>
        <v>0</v>
      </c>
    </row>
    <row r="336" spans="1:20" ht="17.25" x14ac:dyDescent="0.3">
      <c r="A336" s="9">
        <v>335</v>
      </c>
      <c r="B336" s="4" t="s">
        <v>37</v>
      </c>
      <c r="C336" s="5" t="s">
        <v>47</v>
      </c>
      <c r="D336" s="13">
        <v>29</v>
      </c>
      <c r="E336" s="19" t="s">
        <v>33</v>
      </c>
      <c r="F336" s="21">
        <f>F317</f>
        <v>0</v>
      </c>
      <c r="G336" s="21">
        <f>G317</f>
        <v>0</v>
      </c>
      <c r="H336" s="21">
        <f t="shared" ref="H336:T336" si="262">H317</f>
        <v>0</v>
      </c>
      <c r="I336" s="21">
        <f t="shared" si="262"/>
        <v>0</v>
      </c>
      <c r="J336" s="21">
        <f t="shared" si="262"/>
        <v>0</v>
      </c>
      <c r="K336" s="21">
        <f t="shared" si="262"/>
        <v>0</v>
      </c>
      <c r="L336" s="21">
        <f t="shared" si="262"/>
        <v>0</v>
      </c>
      <c r="M336" s="21">
        <f t="shared" si="262"/>
        <v>0</v>
      </c>
      <c r="N336" s="21">
        <f t="shared" si="262"/>
        <v>0</v>
      </c>
      <c r="O336" s="21">
        <f t="shared" si="262"/>
        <v>0</v>
      </c>
      <c r="P336" s="21">
        <f t="shared" si="262"/>
        <v>0</v>
      </c>
      <c r="Q336" s="21">
        <f t="shared" si="262"/>
        <v>0</v>
      </c>
      <c r="R336" s="21">
        <f t="shared" si="262"/>
        <v>0</v>
      </c>
      <c r="S336" s="21">
        <f t="shared" si="262"/>
        <v>0</v>
      </c>
      <c r="T336" s="22">
        <f t="shared" si="262"/>
        <v>0</v>
      </c>
    </row>
    <row r="337" spans="1:20" ht="17.25" x14ac:dyDescent="0.3">
      <c r="A337" s="9">
        <v>336</v>
      </c>
      <c r="B337" s="4" t="s">
        <v>37</v>
      </c>
      <c r="C337" s="5" t="s">
        <v>47</v>
      </c>
      <c r="D337" s="13">
        <v>30</v>
      </c>
      <c r="E337" s="19" t="s">
        <v>34</v>
      </c>
      <c r="F337" s="21">
        <f t="shared" ref="F337:T337" si="263">F321</f>
        <v>0</v>
      </c>
      <c r="G337" s="21">
        <f t="shared" si="263"/>
        <v>0</v>
      </c>
      <c r="H337" s="21">
        <f t="shared" si="263"/>
        <v>0</v>
      </c>
      <c r="I337" s="21">
        <f t="shared" si="263"/>
        <v>0</v>
      </c>
      <c r="J337" s="21">
        <f t="shared" si="263"/>
        <v>0</v>
      </c>
      <c r="K337" s="21">
        <f t="shared" si="263"/>
        <v>0</v>
      </c>
      <c r="L337" s="21">
        <f t="shared" si="263"/>
        <v>0</v>
      </c>
      <c r="M337" s="21">
        <f t="shared" si="263"/>
        <v>0</v>
      </c>
      <c r="N337" s="21">
        <f t="shared" si="263"/>
        <v>0</v>
      </c>
      <c r="O337" s="21">
        <f t="shared" si="263"/>
        <v>0</v>
      </c>
      <c r="P337" s="21">
        <f t="shared" si="263"/>
        <v>0</v>
      </c>
      <c r="Q337" s="21">
        <f t="shared" si="263"/>
        <v>0</v>
      </c>
      <c r="R337" s="21">
        <f t="shared" si="263"/>
        <v>0</v>
      </c>
      <c r="S337" s="21">
        <f t="shared" si="263"/>
        <v>0</v>
      </c>
      <c r="T337" s="22">
        <f t="shared" si="263"/>
        <v>0</v>
      </c>
    </row>
    <row r="338" spans="1:20" ht="17.25" x14ac:dyDescent="0.3">
      <c r="A338" s="9">
        <v>337</v>
      </c>
      <c r="B338" s="4" t="s">
        <v>37</v>
      </c>
      <c r="C338" s="5" t="s">
        <v>47</v>
      </c>
      <c r="D338" s="13">
        <v>31</v>
      </c>
      <c r="E338" s="19" t="s">
        <v>35</v>
      </c>
      <c r="F338" s="21">
        <f t="shared" ref="F338:T338" si="264">F325</f>
        <v>0</v>
      </c>
      <c r="G338" s="21">
        <f t="shared" si="264"/>
        <v>0</v>
      </c>
      <c r="H338" s="21">
        <f t="shared" si="264"/>
        <v>0</v>
      </c>
      <c r="I338" s="21">
        <f t="shared" si="264"/>
        <v>0</v>
      </c>
      <c r="J338" s="21">
        <f t="shared" si="264"/>
        <v>0</v>
      </c>
      <c r="K338" s="21">
        <f t="shared" si="264"/>
        <v>0</v>
      </c>
      <c r="L338" s="21">
        <f t="shared" si="264"/>
        <v>0</v>
      </c>
      <c r="M338" s="21">
        <f t="shared" si="264"/>
        <v>0</v>
      </c>
      <c r="N338" s="21">
        <f t="shared" si="264"/>
        <v>0</v>
      </c>
      <c r="O338" s="21">
        <f t="shared" si="264"/>
        <v>0</v>
      </c>
      <c r="P338" s="21">
        <f t="shared" si="264"/>
        <v>0</v>
      </c>
      <c r="Q338" s="21">
        <f t="shared" si="264"/>
        <v>0</v>
      </c>
      <c r="R338" s="21">
        <f t="shared" si="264"/>
        <v>0</v>
      </c>
      <c r="S338" s="21">
        <f t="shared" si="264"/>
        <v>0</v>
      </c>
      <c r="T338" s="22">
        <f t="shared" si="264"/>
        <v>0</v>
      </c>
    </row>
    <row r="339" spans="1:20" x14ac:dyDescent="0.3">
      <c r="A339" s="9">
        <v>338</v>
      </c>
      <c r="B339" s="4" t="s">
        <v>37</v>
      </c>
      <c r="C339" s="5" t="s">
        <v>47</v>
      </c>
      <c r="D339" s="13">
        <v>32</v>
      </c>
      <c r="E339" s="19" t="s">
        <v>18</v>
      </c>
      <c r="F339" s="38" t="e">
        <f>(F340-F335)/F340</f>
        <v>#DIV/0!</v>
      </c>
      <c r="G339" s="38" t="e">
        <f>(G340-G335)/G340</f>
        <v>#DIV/0!</v>
      </c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40"/>
    </row>
    <row r="340" spans="1:20" x14ac:dyDescent="0.3">
      <c r="A340" s="9">
        <v>339</v>
      </c>
      <c r="B340" s="4" t="s">
        <v>37</v>
      </c>
      <c r="C340" s="5" t="s">
        <v>47</v>
      </c>
      <c r="D340" s="13">
        <v>33</v>
      </c>
      <c r="E340" s="19" t="s">
        <v>19</v>
      </c>
      <c r="F340" s="41">
        <v>0</v>
      </c>
      <c r="G340" s="41">
        <v>0</v>
      </c>
      <c r="H340" s="21">
        <f>H335/(1-H339)</f>
        <v>0</v>
      </c>
      <c r="I340" s="21">
        <f t="shared" ref="I340:T340" si="265">I335/(1-I339)</f>
        <v>0</v>
      </c>
      <c r="J340" s="21">
        <f t="shared" si="265"/>
        <v>0</v>
      </c>
      <c r="K340" s="21">
        <f t="shared" si="265"/>
        <v>0</v>
      </c>
      <c r="L340" s="21">
        <f t="shared" si="265"/>
        <v>0</v>
      </c>
      <c r="M340" s="21">
        <f t="shared" si="265"/>
        <v>0</v>
      </c>
      <c r="N340" s="21">
        <f t="shared" si="265"/>
        <v>0</v>
      </c>
      <c r="O340" s="21">
        <f t="shared" si="265"/>
        <v>0</v>
      </c>
      <c r="P340" s="21">
        <f t="shared" si="265"/>
        <v>0</v>
      </c>
      <c r="Q340" s="21">
        <f t="shared" si="265"/>
        <v>0</v>
      </c>
      <c r="R340" s="21">
        <f t="shared" si="265"/>
        <v>0</v>
      </c>
      <c r="S340" s="21">
        <f t="shared" si="265"/>
        <v>0</v>
      </c>
      <c r="T340" s="22">
        <f t="shared" si="265"/>
        <v>0</v>
      </c>
    </row>
    <row r="341" spans="1:20" ht="18" thickBot="1" x14ac:dyDescent="0.35">
      <c r="A341" s="42">
        <v>340</v>
      </c>
      <c r="B341" s="43" t="s">
        <v>37</v>
      </c>
      <c r="C341" s="44" t="s">
        <v>47</v>
      </c>
      <c r="D341" s="45">
        <v>34</v>
      </c>
      <c r="E341" s="46" t="s">
        <v>36</v>
      </c>
      <c r="F341" s="47">
        <f t="shared" ref="F341:T341" si="266">F340/365</f>
        <v>0</v>
      </c>
      <c r="G341" s="47">
        <f t="shared" si="266"/>
        <v>0</v>
      </c>
      <c r="H341" s="47">
        <f t="shared" si="266"/>
        <v>0</v>
      </c>
      <c r="I341" s="47">
        <f t="shared" si="266"/>
        <v>0</v>
      </c>
      <c r="J341" s="47">
        <f t="shared" si="266"/>
        <v>0</v>
      </c>
      <c r="K341" s="47">
        <f t="shared" si="266"/>
        <v>0</v>
      </c>
      <c r="L341" s="47">
        <f t="shared" si="266"/>
        <v>0</v>
      </c>
      <c r="M341" s="47">
        <f t="shared" si="266"/>
        <v>0</v>
      </c>
      <c r="N341" s="47">
        <f t="shared" si="266"/>
        <v>0</v>
      </c>
      <c r="O341" s="47">
        <f t="shared" si="266"/>
        <v>0</v>
      </c>
      <c r="P341" s="47">
        <f t="shared" si="266"/>
        <v>0</v>
      </c>
      <c r="Q341" s="47">
        <f t="shared" si="266"/>
        <v>0</v>
      </c>
      <c r="R341" s="47">
        <f t="shared" si="266"/>
        <v>0</v>
      </c>
      <c r="S341" s="47">
        <f t="shared" si="266"/>
        <v>0</v>
      </c>
      <c r="T341" s="48">
        <f t="shared" si="266"/>
        <v>0</v>
      </c>
    </row>
    <row r="342" spans="1:20" x14ac:dyDescent="0.3">
      <c r="A342" s="10">
        <v>341</v>
      </c>
      <c r="B342" s="4" t="s">
        <v>37</v>
      </c>
      <c r="C342" s="5" t="s">
        <v>48</v>
      </c>
      <c r="D342" s="4">
        <v>1</v>
      </c>
      <c r="E342" s="6" t="s">
        <v>5</v>
      </c>
      <c r="F342" s="7">
        <v>128</v>
      </c>
      <c r="G342" s="7">
        <v>126</v>
      </c>
      <c r="H342" s="68">
        <f>ROUND(G342*(1+'Rahvaarvu prognoos (Stat)'!F$3),0)</f>
        <v>125</v>
      </c>
      <c r="I342" s="8">
        <f>ROUND(H342*(1+'Rahvaarvu prognoos (Stat)'!G$3),0)</f>
        <v>124</v>
      </c>
      <c r="J342" s="8">
        <f>ROUND(I342*(1+'Rahvaarvu prognoos (Stat)'!H$3),0)</f>
        <v>123</v>
      </c>
      <c r="K342" s="8">
        <f>ROUND(J342*(1+'Rahvaarvu prognoos (Stat)'!I$3),0)</f>
        <v>122</v>
      </c>
      <c r="L342" s="8">
        <f>ROUND(K342*(1+'Rahvaarvu prognoos (Stat)'!J$3),0)</f>
        <v>121</v>
      </c>
      <c r="M342" s="8">
        <f>ROUND(L342*(1+'Rahvaarvu prognoos (Stat)'!K$3),0)</f>
        <v>120</v>
      </c>
      <c r="N342" s="8">
        <f>ROUND(M342*(1+'Rahvaarvu prognoos (Stat)'!L$3),0)</f>
        <v>119</v>
      </c>
      <c r="O342" s="8">
        <f>ROUND(N342*(1+'Rahvaarvu prognoos (Stat)'!M$3),0)</f>
        <v>118</v>
      </c>
      <c r="P342" s="8">
        <f>ROUND(O342*(1+'Rahvaarvu prognoos (Stat)'!N$3),0)</f>
        <v>117</v>
      </c>
      <c r="Q342" s="8">
        <f>ROUND(P342*(1+'Rahvaarvu prognoos (Stat)'!O$3),0)</f>
        <v>116</v>
      </c>
      <c r="R342" s="8">
        <f>ROUND(Q342*(1+'Rahvaarvu prognoos (Stat)'!P$3),0)</f>
        <v>115</v>
      </c>
      <c r="S342" s="8">
        <f>ROUND(R342*(1+'Rahvaarvu prognoos (Stat)'!Q$3),0)</f>
        <v>114</v>
      </c>
      <c r="T342" s="8">
        <f>ROUND(S342*(1+'Rahvaarvu prognoos (Stat)'!R$3),0)</f>
        <v>113</v>
      </c>
    </row>
    <row r="343" spans="1:20" x14ac:dyDescent="0.3">
      <c r="A343" s="10">
        <v>342</v>
      </c>
      <c r="B343" s="4" t="s">
        <v>37</v>
      </c>
      <c r="C343" s="5" t="s">
        <v>48</v>
      </c>
      <c r="D343" s="10">
        <v>2</v>
      </c>
      <c r="E343" s="11" t="s">
        <v>6</v>
      </c>
      <c r="F343" s="12">
        <v>11</v>
      </c>
      <c r="G343" s="12">
        <v>12</v>
      </c>
      <c r="H343" s="69">
        <v>12</v>
      </c>
      <c r="I343" s="69">
        <v>12</v>
      </c>
      <c r="J343" s="69">
        <v>12</v>
      </c>
      <c r="K343" s="69">
        <v>12</v>
      </c>
      <c r="L343" s="69">
        <v>12</v>
      </c>
      <c r="M343" s="69">
        <v>12</v>
      </c>
      <c r="N343" s="69">
        <v>12</v>
      </c>
      <c r="O343" s="69">
        <v>12</v>
      </c>
      <c r="P343" s="69">
        <v>12</v>
      </c>
      <c r="Q343" s="69">
        <v>12</v>
      </c>
      <c r="R343" s="69">
        <v>12</v>
      </c>
      <c r="S343" s="69">
        <v>12</v>
      </c>
      <c r="T343" s="69">
        <v>12</v>
      </c>
    </row>
    <row r="344" spans="1:20" x14ac:dyDescent="0.3">
      <c r="A344" s="9">
        <v>343</v>
      </c>
      <c r="B344" s="4" t="s">
        <v>37</v>
      </c>
      <c r="C344" s="5" t="s">
        <v>48</v>
      </c>
      <c r="D344" s="13">
        <v>3</v>
      </c>
      <c r="E344" s="14" t="s">
        <v>7</v>
      </c>
      <c r="F344" s="15">
        <v>60</v>
      </c>
      <c r="G344" s="15">
        <v>62</v>
      </c>
      <c r="H344" s="70">
        <v>61</v>
      </c>
      <c r="I344" s="70">
        <v>61</v>
      </c>
      <c r="J344" s="70">
        <v>61</v>
      </c>
      <c r="K344" s="70">
        <v>60</v>
      </c>
      <c r="L344" s="70">
        <v>60</v>
      </c>
      <c r="M344" s="70">
        <v>60</v>
      </c>
      <c r="N344" s="70">
        <v>60</v>
      </c>
      <c r="O344" s="70">
        <v>59</v>
      </c>
      <c r="P344" s="70">
        <v>59</v>
      </c>
      <c r="Q344" s="70">
        <v>58</v>
      </c>
      <c r="R344" s="70">
        <v>58</v>
      </c>
      <c r="S344" s="70">
        <v>57</v>
      </c>
      <c r="T344" s="70">
        <v>57</v>
      </c>
    </row>
    <row r="345" spans="1:20" x14ac:dyDescent="0.3">
      <c r="A345" s="9">
        <v>344</v>
      </c>
      <c r="B345" s="4" t="s">
        <v>37</v>
      </c>
      <c r="C345" s="5" t="s">
        <v>48</v>
      </c>
      <c r="D345" s="13">
        <v>4</v>
      </c>
      <c r="E345" s="14" t="s">
        <v>8</v>
      </c>
      <c r="F345" s="17">
        <f t="shared" ref="F345:T345" si="267">F344/F342</f>
        <v>0.46875</v>
      </c>
      <c r="G345" s="17">
        <f t="shared" si="267"/>
        <v>0.49206349206349204</v>
      </c>
      <c r="H345" s="17">
        <f t="shared" si="267"/>
        <v>0.48799999999999999</v>
      </c>
      <c r="I345" s="17">
        <f t="shared" si="267"/>
        <v>0.49193548387096775</v>
      </c>
      <c r="J345" s="17">
        <f t="shared" si="267"/>
        <v>0.49593495934959347</v>
      </c>
      <c r="K345" s="17">
        <f t="shared" si="267"/>
        <v>0.49180327868852458</v>
      </c>
      <c r="L345" s="17">
        <f t="shared" si="267"/>
        <v>0.49586776859504134</v>
      </c>
      <c r="M345" s="17">
        <f t="shared" si="267"/>
        <v>0.5</v>
      </c>
      <c r="N345" s="17">
        <f t="shared" si="267"/>
        <v>0.50420168067226889</v>
      </c>
      <c r="O345" s="17">
        <f t="shared" si="267"/>
        <v>0.5</v>
      </c>
      <c r="P345" s="17">
        <f t="shared" si="267"/>
        <v>0.50427350427350426</v>
      </c>
      <c r="Q345" s="17">
        <f t="shared" si="267"/>
        <v>0.5</v>
      </c>
      <c r="R345" s="17">
        <f t="shared" si="267"/>
        <v>0.5043478260869565</v>
      </c>
      <c r="S345" s="17">
        <f t="shared" si="267"/>
        <v>0.5</v>
      </c>
      <c r="T345" s="18">
        <f t="shared" si="267"/>
        <v>0.50442477876106195</v>
      </c>
    </row>
    <row r="346" spans="1:20" x14ac:dyDescent="0.3">
      <c r="A346" s="9">
        <v>345</v>
      </c>
      <c r="B346" s="4" t="s">
        <v>37</v>
      </c>
      <c r="C346" s="5" t="s">
        <v>48</v>
      </c>
      <c r="D346" s="13">
        <v>5</v>
      </c>
      <c r="E346" s="14" t="s">
        <v>94</v>
      </c>
      <c r="F346" s="12">
        <v>6</v>
      </c>
      <c r="G346" s="12">
        <v>6</v>
      </c>
      <c r="H346" s="69">
        <v>6</v>
      </c>
      <c r="I346" s="69">
        <v>6</v>
      </c>
      <c r="J346" s="69">
        <v>6</v>
      </c>
      <c r="K346" s="69">
        <v>6</v>
      </c>
      <c r="L346" s="69">
        <v>6</v>
      </c>
      <c r="M346" s="69">
        <v>6</v>
      </c>
      <c r="N346" s="69">
        <v>6</v>
      </c>
      <c r="O346" s="69">
        <v>6</v>
      </c>
      <c r="P346" s="69">
        <v>6</v>
      </c>
      <c r="Q346" s="69">
        <v>6</v>
      </c>
      <c r="R346" s="69">
        <v>6</v>
      </c>
      <c r="S346" s="69">
        <v>6</v>
      </c>
      <c r="T346" s="69">
        <v>6</v>
      </c>
    </row>
    <row r="347" spans="1:20" x14ac:dyDescent="0.3">
      <c r="A347" s="9">
        <v>346</v>
      </c>
      <c r="B347" s="4" t="s">
        <v>37</v>
      </c>
      <c r="C347" s="5" t="s">
        <v>48</v>
      </c>
      <c r="D347" s="13">
        <v>6</v>
      </c>
      <c r="E347" s="14" t="s">
        <v>9</v>
      </c>
      <c r="F347" s="15">
        <v>50</v>
      </c>
      <c r="G347" s="15">
        <v>50</v>
      </c>
      <c r="H347" s="70">
        <v>50</v>
      </c>
      <c r="I347" s="70">
        <v>50</v>
      </c>
      <c r="J347" s="70">
        <v>49</v>
      </c>
      <c r="K347" s="70">
        <v>49</v>
      </c>
      <c r="L347" s="70">
        <v>49</v>
      </c>
      <c r="M347" s="70">
        <v>48</v>
      </c>
      <c r="N347" s="70">
        <v>48</v>
      </c>
      <c r="O347" s="70">
        <v>48</v>
      </c>
      <c r="P347" s="70">
        <v>47</v>
      </c>
      <c r="Q347" s="70">
        <v>47</v>
      </c>
      <c r="R347" s="70">
        <v>47</v>
      </c>
      <c r="S347" s="70">
        <v>46</v>
      </c>
      <c r="T347" s="70">
        <v>46</v>
      </c>
    </row>
    <row r="348" spans="1:20" x14ac:dyDescent="0.3">
      <c r="A348" s="9">
        <v>347</v>
      </c>
      <c r="B348" s="4" t="s">
        <v>37</v>
      </c>
      <c r="C348" s="5" t="s">
        <v>48</v>
      </c>
      <c r="D348" s="13">
        <v>7</v>
      </c>
      <c r="E348" s="14" t="s">
        <v>8</v>
      </c>
      <c r="F348" s="17">
        <f>F347/F342</f>
        <v>0.390625</v>
      </c>
      <c r="G348" s="17">
        <f>G347/G342</f>
        <v>0.3968253968253968</v>
      </c>
      <c r="H348" s="17">
        <f t="shared" ref="H348:T348" si="268">H347/H342</f>
        <v>0.4</v>
      </c>
      <c r="I348" s="17">
        <f t="shared" si="268"/>
        <v>0.40322580645161288</v>
      </c>
      <c r="J348" s="17">
        <f t="shared" si="268"/>
        <v>0.3983739837398374</v>
      </c>
      <c r="K348" s="17">
        <f t="shared" si="268"/>
        <v>0.40163934426229508</v>
      </c>
      <c r="L348" s="17">
        <f t="shared" si="268"/>
        <v>0.4049586776859504</v>
      </c>
      <c r="M348" s="17">
        <f t="shared" si="268"/>
        <v>0.4</v>
      </c>
      <c r="N348" s="17">
        <f t="shared" si="268"/>
        <v>0.40336134453781514</v>
      </c>
      <c r="O348" s="17">
        <f t="shared" si="268"/>
        <v>0.40677966101694918</v>
      </c>
      <c r="P348" s="17">
        <f t="shared" si="268"/>
        <v>0.40170940170940173</v>
      </c>
      <c r="Q348" s="17">
        <f t="shared" si="268"/>
        <v>0.40517241379310343</v>
      </c>
      <c r="R348" s="17">
        <f t="shared" si="268"/>
        <v>0.40869565217391307</v>
      </c>
      <c r="S348" s="17">
        <f t="shared" si="268"/>
        <v>0.40350877192982454</v>
      </c>
      <c r="T348" s="18">
        <f t="shared" si="268"/>
        <v>0.40707964601769914</v>
      </c>
    </row>
    <row r="349" spans="1:20" ht="17.25" x14ac:dyDescent="0.3">
      <c r="A349" s="9">
        <v>348</v>
      </c>
      <c r="B349" s="4" t="s">
        <v>37</v>
      </c>
      <c r="C349" s="5" t="s">
        <v>48</v>
      </c>
      <c r="D349" s="13">
        <v>8</v>
      </c>
      <c r="E349" s="19" t="s">
        <v>23</v>
      </c>
      <c r="F349" s="20">
        <v>1358</v>
      </c>
      <c r="G349" s="20">
        <v>1356</v>
      </c>
      <c r="H349" s="21">
        <f>H365*H344*365/1000</f>
        <v>1335.9</v>
      </c>
      <c r="I349" s="21">
        <f t="shared" ref="I349:T349" si="269">I365*I344*365/1000</f>
        <v>1335.9</v>
      </c>
      <c r="J349" s="21">
        <f t="shared" si="269"/>
        <v>1335.9</v>
      </c>
      <c r="K349" s="21">
        <f t="shared" si="269"/>
        <v>1314</v>
      </c>
      <c r="L349" s="21">
        <f t="shared" si="269"/>
        <v>1314</v>
      </c>
      <c r="M349" s="21">
        <f t="shared" si="269"/>
        <v>1314</v>
      </c>
      <c r="N349" s="21">
        <f t="shared" si="269"/>
        <v>1314</v>
      </c>
      <c r="O349" s="21">
        <f t="shared" si="269"/>
        <v>1292.0999999999999</v>
      </c>
      <c r="P349" s="21">
        <f t="shared" si="269"/>
        <v>1292.0999999999999</v>
      </c>
      <c r="Q349" s="21">
        <f t="shared" si="269"/>
        <v>1270.2</v>
      </c>
      <c r="R349" s="21">
        <f t="shared" si="269"/>
        <v>1270.2</v>
      </c>
      <c r="S349" s="21">
        <f t="shared" si="269"/>
        <v>1248.3</v>
      </c>
      <c r="T349" s="22">
        <f t="shared" si="269"/>
        <v>1248.3</v>
      </c>
    </row>
    <row r="350" spans="1:20" x14ac:dyDescent="0.3">
      <c r="A350" s="9">
        <v>349</v>
      </c>
      <c r="B350" s="4" t="s">
        <v>37</v>
      </c>
      <c r="C350" s="5" t="s">
        <v>48</v>
      </c>
      <c r="D350" s="13">
        <v>9</v>
      </c>
      <c r="E350" s="19" t="s">
        <v>10</v>
      </c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4"/>
    </row>
    <row r="351" spans="1:20" ht="17.25" x14ac:dyDescent="0.3">
      <c r="A351" s="9">
        <v>350</v>
      </c>
      <c r="B351" s="4" t="s">
        <v>37</v>
      </c>
      <c r="C351" s="5" t="s">
        <v>48</v>
      </c>
      <c r="D351" s="13">
        <v>10</v>
      </c>
      <c r="E351" s="19" t="s">
        <v>24</v>
      </c>
      <c r="F351" s="20">
        <v>973</v>
      </c>
      <c r="G351" s="20">
        <v>958</v>
      </c>
      <c r="H351" s="21">
        <f>(H365*365/1000)*H347</f>
        <v>1095</v>
      </c>
      <c r="I351" s="21">
        <f t="shared" ref="I351:T351" si="270">(I365*365/1000)*I347</f>
        <v>1095</v>
      </c>
      <c r="J351" s="21">
        <f t="shared" si="270"/>
        <v>1073.0999999999999</v>
      </c>
      <c r="K351" s="21">
        <f t="shared" si="270"/>
        <v>1073.0999999999999</v>
      </c>
      <c r="L351" s="21">
        <f t="shared" si="270"/>
        <v>1073.0999999999999</v>
      </c>
      <c r="M351" s="21">
        <f t="shared" si="270"/>
        <v>1051.1999999999998</v>
      </c>
      <c r="N351" s="21">
        <f t="shared" si="270"/>
        <v>1051.1999999999998</v>
      </c>
      <c r="O351" s="21">
        <f t="shared" si="270"/>
        <v>1051.1999999999998</v>
      </c>
      <c r="P351" s="21">
        <f t="shared" si="270"/>
        <v>1029.3</v>
      </c>
      <c r="Q351" s="21">
        <f t="shared" si="270"/>
        <v>1029.3</v>
      </c>
      <c r="R351" s="21">
        <f t="shared" si="270"/>
        <v>1029.3</v>
      </c>
      <c r="S351" s="21">
        <f t="shared" si="270"/>
        <v>1007.4</v>
      </c>
      <c r="T351" s="22">
        <f t="shared" si="270"/>
        <v>1007.4</v>
      </c>
    </row>
    <row r="352" spans="1:20" x14ac:dyDescent="0.3">
      <c r="A352" s="9">
        <v>351</v>
      </c>
      <c r="B352" s="4" t="s">
        <v>37</v>
      </c>
      <c r="C352" s="5" t="s">
        <v>48</v>
      </c>
      <c r="D352" s="13">
        <v>11</v>
      </c>
      <c r="E352" s="19" t="s">
        <v>11</v>
      </c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6"/>
    </row>
    <row r="353" spans="1:20" ht="17.25" x14ac:dyDescent="0.3">
      <c r="A353" s="9">
        <v>352</v>
      </c>
      <c r="B353" s="4" t="s">
        <v>37</v>
      </c>
      <c r="C353" s="5" t="s">
        <v>48</v>
      </c>
      <c r="D353" s="13">
        <v>12</v>
      </c>
      <c r="E353" s="19" t="s">
        <v>25</v>
      </c>
      <c r="F353" s="20">
        <v>4151</v>
      </c>
      <c r="G353" s="20">
        <v>4265</v>
      </c>
      <c r="H353" s="20">
        <v>4300</v>
      </c>
      <c r="I353" s="71">
        <v>4300</v>
      </c>
      <c r="J353" s="71">
        <v>4300</v>
      </c>
      <c r="K353" s="71">
        <v>4300</v>
      </c>
      <c r="L353" s="71">
        <v>4300</v>
      </c>
      <c r="M353" s="71">
        <v>4300</v>
      </c>
      <c r="N353" s="71">
        <v>4300</v>
      </c>
      <c r="O353" s="71">
        <v>4300</v>
      </c>
      <c r="P353" s="71">
        <v>4300</v>
      </c>
      <c r="Q353" s="71">
        <v>4300</v>
      </c>
      <c r="R353" s="71">
        <v>4300</v>
      </c>
      <c r="S353" s="71">
        <v>4300</v>
      </c>
      <c r="T353" s="71">
        <v>4300</v>
      </c>
    </row>
    <row r="354" spans="1:20" x14ac:dyDescent="0.3">
      <c r="A354" s="9">
        <v>353</v>
      </c>
      <c r="B354" s="4" t="s">
        <v>37</v>
      </c>
      <c r="C354" s="5" t="s">
        <v>48</v>
      </c>
      <c r="D354" s="13">
        <v>13</v>
      </c>
      <c r="E354" s="19" t="s">
        <v>10</v>
      </c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6"/>
    </row>
    <row r="355" spans="1:20" ht="17.25" x14ac:dyDescent="0.3">
      <c r="A355" s="9">
        <v>354</v>
      </c>
      <c r="B355" s="4" t="s">
        <v>37</v>
      </c>
      <c r="C355" s="5" t="s">
        <v>48</v>
      </c>
      <c r="D355" s="13">
        <v>14</v>
      </c>
      <c r="E355" s="19" t="s">
        <v>26</v>
      </c>
      <c r="F355" s="20">
        <v>4148</v>
      </c>
      <c r="G355" s="20">
        <v>4263</v>
      </c>
      <c r="H355" s="20">
        <v>4300</v>
      </c>
      <c r="I355" s="71">
        <v>4300</v>
      </c>
      <c r="J355" s="71">
        <v>4300</v>
      </c>
      <c r="K355" s="71">
        <v>4300</v>
      </c>
      <c r="L355" s="71">
        <v>4300</v>
      </c>
      <c r="M355" s="71">
        <v>4300</v>
      </c>
      <c r="N355" s="71">
        <v>4300</v>
      </c>
      <c r="O355" s="71">
        <v>4300</v>
      </c>
      <c r="P355" s="71">
        <v>4300</v>
      </c>
      <c r="Q355" s="71">
        <v>4300</v>
      </c>
      <c r="R355" s="71">
        <v>4300</v>
      </c>
      <c r="S355" s="71">
        <v>4300</v>
      </c>
      <c r="T355" s="71">
        <v>4300</v>
      </c>
    </row>
    <row r="356" spans="1:20" x14ac:dyDescent="0.3">
      <c r="A356" s="9">
        <v>355</v>
      </c>
      <c r="B356" s="4" t="s">
        <v>37</v>
      </c>
      <c r="C356" s="5" t="s">
        <v>48</v>
      </c>
      <c r="D356" s="13">
        <v>15</v>
      </c>
      <c r="E356" s="19" t="s">
        <v>12</v>
      </c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9"/>
    </row>
    <row r="357" spans="1:20" ht="17.25" x14ac:dyDescent="0.3">
      <c r="A357" s="9">
        <v>356</v>
      </c>
      <c r="B357" s="4" t="s">
        <v>37</v>
      </c>
      <c r="C357" s="5" t="s">
        <v>48</v>
      </c>
      <c r="D357" s="13">
        <v>16</v>
      </c>
      <c r="E357" s="19" t="s">
        <v>27</v>
      </c>
      <c r="F357" s="20">
        <v>0</v>
      </c>
      <c r="G357" s="20">
        <v>0</v>
      </c>
      <c r="H357" s="20">
        <v>0</v>
      </c>
      <c r="I357" s="71">
        <v>0</v>
      </c>
      <c r="J357" s="71">
        <v>0</v>
      </c>
      <c r="K357" s="71">
        <v>0</v>
      </c>
      <c r="L357" s="71">
        <v>0</v>
      </c>
      <c r="M357" s="71">
        <v>0</v>
      </c>
      <c r="N357" s="71">
        <v>0</v>
      </c>
      <c r="O357" s="71">
        <v>0</v>
      </c>
      <c r="P357" s="71">
        <v>0</v>
      </c>
      <c r="Q357" s="71">
        <v>0</v>
      </c>
      <c r="R357" s="71">
        <v>0</v>
      </c>
      <c r="S357" s="71">
        <v>0</v>
      </c>
      <c r="T357" s="71">
        <v>0</v>
      </c>
    </row>
    <row r="358" spans="1:20" x14ac:dyDescent="0.3">
      <c r="A358" s="9">
        <v>357</v>
      </c>
      <c r="B358" s="4" t="s">
        <v>37</v>
      </c>
      <c r="C358" s="5" t="s">
        <v>48</v>
      </c>
      <c r="D358" s="13">
        <v>17</v>
      </c>
      <c r="E358" s="19" t="s">
        <v>10</v>
      </c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6"/>
    </row>
    <row r="359" spans="1:20" ht="17.25" x14ac:dyDescent="0.3">
      <c r="A359" s="9">
        <v>358</v>
      </c>
      <c r="B359" s="4" t="s">
        <v>37</v>
      </c>
      <c r="C359" s="5" t="s">
        <v>48</v>
      </c>
      <c r="D359" s="13">
        <v>18</v>
      </c>
      <c r="E359" s="19" t="s">
        <v>28</v>
      </c>
      <c r="F359" s="20">
        <v>0</v>
      </c>
      <c r="G359" s="20">
        <v>0</v>
      </c>
      <c r="H359" s="71">
        <v>0</v>
      </c>
      <c r="I359" s="71">
        <v>0</v>
      </c>
      <c r="J359" s="71">
        <v>0</v>
      </c>
      <c r="K359" s="71">
        <v>0</v>
      </c>
      <c r="L359" s="71">
        <v>0</v>
      </c>
      <c r="M359" s="71">
        <v>0</v>
      </c>
      <c r="N359" s="71">
        <v>0</v>
      </c>
      <c r="O359" s="71">
        <v>0</v>
      </c>
      <c r="P359" s="71">
        <v>0</v>
      </c>
      <c r="Q359" s="71">
        <v>0</v>
      </c>
      <c r="R359" s="71">
        <v>0</v>
      </c>
      <c r="S359" s="71">
        <v>0</v>
      </c>
      <c r="T359" s="71">
        <v>0</v>
      </c>
    </row>
    <row r="360" spans="1:20" x14ac:dyDescent="0.3">
      <c r="A360" s="9">
        <v>359</v>
      </c>
      <c r="B360" s="4" t="s">
        <v>37</v>
      </c>
      <c r="C360" s="5" t="s">
        <v>48</v>
      </c>
      <c r="D360" s="13">
        <v>19</v>
      </c>
      <c r="E360" s="19" t="s">
        <v>12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6"/>
    </row>
    <row r="361" spans="1:20" ht="17.25" x14ac:dyDescent="0.3">
      <c r="A361" s="9">
        <v>360</v>
      </c>
      <c r="B361" s="4" t="s">
        <v>37</v>
      </c>
      <c r="C361" s="5" t="s">
        <v>48</v>
      </c>
      <c r="D361" s="13">
        <v>20</v>
      </c>
      <c r="E361" s="19" t="s">
        <v>29</v>
      </c>
      <c r="F361" s="30">
        <v>7206</v>
      </c>
      <c r="G361" s="30">
        <v>9449</v>
      </c>
      <c r="H361" s="21">
        <f>(H362+H363)/(1-H367)</f>
        <v>6630.4705882352937</v>
      </c>
      <c r="I361" s="21">
        <f t="shared" ref="I361" si="271">(I362+I363)/(1-I367)</f>
        <v>6630.4705882352937</v>
      </c>
      <c r="J361" s="21">
        <f t="shared" ref="J361" si="272">(J362+J363)/(1-J367)</f>
        <v>6630.4705882352937</v>
      </c>
      <c r="K361" s="21">
        <f t="shared" ref="K361" si="273">(K362+K363)/(1-K367)</f>
        <v>6604.7058823529414</v>
      </c>
      <c r="L361" s="21">
        <f t="shared" ref="L361" si="274">(L362+L363)/(1-L367)</f>
        <v>6604.7058823529414</v>
      </c>
      <c r="M361" s="21">
        <f t="shared" ref="M361" si="275">(M362+M363)/(1-M367)</f>
        <v>6604.7058823529414</v>
      </c>
      <c r="N361" s="21">
        <f t="shared" ref="N361" si="276">(N362+N363)/(1-N367)</f>
        <v>6604.7058823529414</v>
      </c>
      <c r="O361" s="21">
        <f t="shared" ref="O361" si="277">(O362+O363)/(1-O367)</f>
        <v>6578.9411764705892</v>
      </c>
      <c r="P361" s="21">
        <f t="shared" ref="P361" si="278">(P362+P363)/(1-P367)</f>
        <v>6578.9411764705892</v>
      </c>
      <c r="Q361" s="21">
        <f t="shared" ref="Q361" si="279">(Q362+Q363)/(1-Q367)</f>
        <v>6553.1764705882351</v>
      </c>
      <c r="R361" s="21">
        <f t="shared" ref="R361" si="280">(R362+R363)/(1-R367)</f>
        <v>6553.1764705882351</v>
      </c>
      <c r="S361" s="21">
        <f t="shared" ref="S361" si="281">(S362+S363)/(1-S367)</f>
        <v>6527.4117647058829</v>
      </c>
      <c r="T361" s="21">
        <f t="shared" ref="T361" si="282">(T362+T363)/(1-T367)</f>
        <v>6527.4117647058829</v>
      </c>
    </row>
    <row r="362" spans="1:20" x14ac:dyDescent="0.3">
      <c r="A362" s="9">
        <v>361</v>
      </c>
      <c r="B362" s="4" t="s">
        <v>37</v>
      </c>
      <c r="C362" s="5" t="s">
        <v>48</v>
      </c>
      <c r="D362" s="13">
        <v>21</v>
      </c>
      <c r="E362" s="19" t="s">
        <v>13</v>
      </c>
      <c r="F362" s="30">
        <v>277</v>
      </c>
      <c r="G362" s="30">
        <v>79</v>
      </c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1"/>
    </row>
    <row r="363" spans="1:20" ht="17.25" x14ac:dyDescent="0.3">
      <c r="A363" s="9">
        <v>362</v>
      </c>
      <c r="B363" s="4" t="s">
        <v>37</v>
      </c>
      <c r="C363" s="5" t="s">
        <v>48</v>
      </c>
      <c r="D363" s="13">
        <v>22</v>
      </c>
      <c r="E363" s="19" t="s">
        <v>30</v>
      </c>
      <c r="F363" s="32">
        <f>F349+F353+F357</f>
        <v>5509</v>
      </c>
      <c r="G363" s="32">
        <f>G349+G353+G357</f>
        <v>5621</v>
      </c>
      <c r="H363" s="21">
        <f t="shared" ref="H363:T363" si="283">H349+H353+H357</f>
        <v>5635.9</v>
      </c>
      <c r="I363" s="21">
        <f t="shared" si="283"/>
        <v>5635.9</v>
      </c>
      <c r="J363" s="21">
        <f t="shared" si="283"/>
        <v>5635.9</v>
      </c>
      <c r="K363" s="21">
        <f t="shared" si="283"/>
        <v>5614</v>
      </c>
      <c r="L363" s="21">
        <f t="shared" si="283"/>
        <v>5614</v>
      </c>
      <c r="M363" s="21">
        <f t="shared" si="283"/>
        <v>5614</v>
      </c>
      <c r="N363" s="21">
        <f t="shared" si="283"/>
        <v>5614</v>
      </c>
      <c r="O363" s="21">
        <f t="shared" si="283"/>
        <v>5592.1</v>
      </c>
      <c r="P363" s="21">
        <f t="shared" si="283"/>
        <v>5592.1</v>
      </c>
      <c r="Q363" s="21">
        <f t="shared" si="283"/>
        <v>5570.2</v>
      </c>
      <c r="R363" s="21">
        <f t="shared" si="283"/>
        <v>5570.2</v>
      </c>
      <c r="S363" s="21">
        <f t="shared" si="283"/>
        <v>5548.3</v>
      </c>
      <c r="T363" s="22">
        <f t="shared" si="283"/>
        <v>5548.3</v>
      </c>
    </row>
    <row r="364" spans="1:20" ht="17.25" x14ac:dyDescent="0.3">
      <c r="A364" s="9">
        <v>363</v>
      </c>
      <c r="B364" s="4" t="s">
        <v>37</v>
      </c>
      <c r="C364" s="5" t="s">
        <v>48</v>
      </c>
      <c r="D364" s="13">
        <v>23</v>
      </c>
      <c r="E364" s="19" t="s">
        <v>31</v>
      </c>
      <c r="F364" s="32">
        <f>F363/365</f>
        <v>15.093150684931507</v>
      </c>
      <c r="G364" s="32">
        <f>G363/365</f>
        <v>15.4</v>
      </c>
      <c r="H364" s="21">
        <f t="shared" ref="H364:T364" si="284">H363/365</f>
        <v>15.440821917808218</v>
      </c>
      <c r="I364" s="21">
        <f t="shared" si="284"/>
        <v>15.440821917808218</v>
      </c>
      <c r="J364" s="21">
        <f t="shared" si="284"/>
        <v>15.440821917808218</v>
      </c>
      <c r="K364" s="21">
        <f t="shared" si="284"/>
        <v>15.38082191780822</v>
      </c>
      <c r="L364" s="21">
        <f t="shared" si="284"/>
        <v>15.38082191780822</v>
      </c>
      <c r="M364" s="21">
        <f t="shared" si="284"/>
        <v>15.38082191780822</v>
      </c>
      <c r="N364" s="21">
        <f t="shared" si="284"/>
        <v>15.38082191780822</v>
      </c>
      <c r="O364" s="21">
        <f t="shared" si="284"/>
        <v>15.320821917808221</v>
      </c>
      <c r="P364" s="21">
        <f t="shared" si="284"/>
        <v>15.320821917808221</v>
      </c>
      <c r="Q364" s="21">
        <f t="shared" si="284"/>
        <v>15.260821917808219</v>
      </c>
      <c r="R364" s="21">
        <f t="shared" si="284"/>
        <v>15.260821917808219</v>
      </c>
      <c r="S364" s="21">
        <f t="shared" si="284"/>
        <v>15.20082191780822</v>
      </c>
      <c r="T364" s="22">
        <f t="shared" si="284"/>
        <v>15.20082191780822</v>
      </c>
    </row>
    <row r="365" spans="1:20" x14ac:dyDescent="0.3">
      <c r="A365" s="9">
        <v>364</v>
      </c>
      <c r="B365" s="4" t="s">
        <v>37</v>
      </c>
      <c r="C365" s="5" t="s">
        <v>48</v>
      </c>
      <c r="D365" s="13">
        <v>24</v>
      </c>
      <c r="E365" s="19" t="s">
        <v>14</v>
      </c>
      <c r="F365" s="33">
        <f>(F349)/F344*1000/365</f>
        <v>62.009132420091319</v>
      </c>
      <c r="G365" s="33">
        <f>(G349)/G344*1000/365</f>
        <v>59.920459566946533</v>
      </c>
      <c r="H365" s="20">
        <v>60</v>
      </c>
      <c r="I365" s="71">
        <v>60</v>
      </c>
      <c r="J365" s="71">
        <v>60</v>
      </c>
      <c r="K365" s="71">
        <v>60</v>
      </c>
      <c r="L365" s="71">
        <v>60</v>
      </c>
      <c r="M365" s="71">
        <v>60</v>
      </c>
      <c r="N365" s="71">
        <v>60</v>
      </c>
      <c r="O365" s="71">
        <v>60</v>
      </c>
      <c r="P365" s="71">
        <v>60</v>
      </c>
      <c r="Q365" s="71">
        <v>60</v>
      </c>
      <c r="R365" s="71">
        <v>60</v>
      </c>
      <c r="S365" s="71">
        <v>60</v>
      </c>
      <c r="T365" s="71">
        <v>60</v>
      </c>
    </row>
    <row r="366" spans="1:20" x14ac:dyDescent="0.3">
      <c r="A366" s="9">
        <v>365</v>
      </c>
      <c r="B366" s="4" t="s">
        <v>37</v>
      </c>
      <c r="C366" s="5" t="s">
        <v>48</v>
      </c>
      <c r="D366" s="13">
        <v>25</v>
      </c>
      <c r="E366" s="19" t="s">
        <v>15</v>
      </c>
      <c r="F366" s="25"/>
      <c r="G366" s="25"/>
      <c r="H366" s="25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</row>
    <row r="367" spans="1:20" x14ac:dyDescent="0.3">
      <c r="A367" s="9">
        <v>366</v>
      </c>
      <c r="B367" s="4" t="s">
        <v>37</v>
      </c>
      <c r="C367" s="5" t="s">
        <v>48</v>
      </c>
      <c r="D367" s="13">
        <v>26</v>
      </c>
      <c r="E367" s="19" t="s">
        <v>16</v>
      </c>
      <c r="F367" s="34">
        <f>(F361-F363-F362)/F361</f>
        <v>0.19705800721620872</v>
      </c>
      <c r="G367" s="34">
        <f>(G361-G363-G362)/G361</f>
        <v>0.3967615620700603</v>
      </c>
      <c r="H367" s="35">
        <v>0.15</v>
      </c>
      <c r="I367" s="75">
        <v>0.15</v>
      </c>
      <c r="J367" s="75">
        <v>0.15</v>
      </c>
      <c r="K367" s="75">
        <v>0.15</v>
      </c>
      <c r="L367" s="75">
        <v>0.15</v>
      </c>
      <c r="M367" s="75">
        <v>0.15</v>
      </c>
      <c r="N367" s="75">
        <v>0.15</v>
      </c>
      <c r="O367" s="75">
        <v>0.15</v>
      </c>
      <c r="P367" s="75">
        <v>0.15</v>
      </c>
      <c r="Q367" s="75">
        <v>0.15</v>
      </c>
      <c r="R367" s="75">
        <v>0.15</v>
      </c>
      <c r="S367" s="75">
        <v>0.15</v>
      </c>
      <c r="T367" s="75">
        <v>0.15</v>
      </c>
    </row>
    <row r="368" spans="1:20" ht="17.25" x14ac:dyDescent="0.3">
      <c r="A368" s="9">
        <v>367</v>
      </c>
      <c r="B368" s="4" t="s">
        <v>37</v>
      </c>
      <c r="C368" s="5" t="s">
        <v>48</v>
      </c>
      <c r="D368" s="13">
        <v>27</v>
      </c>
      <c r="E368" s="19" t="s">
        <v>32</v>
      </c>
      <c r="F368" s="36">
        <f t="shared" ref="F368:T368" si="285">F361-F362-F363</f>
        <v>1420</v>
      </c>
      <c r="G368" s="36">
        <f t="shared" si="285"/>
        <v>3749</v>
      </c>
      <c r="H368" s="36">
        <f t="shared" si="285"/>
        <v>994.57058823529405</v>
      </c>
      <c r="I368" s="36">
        <f t="shared" si="285"/>
        <v>994.57058823529405</v>
      </c>
      <c r="J368" s="36">
        <f t="shared" si="285"/>
        <v>994.57058823529405</v>
      </c>
      <c r="K368" s="36">
        <f t="shared" si="285"/>
        <v>990.70588235294144</v>
      </c>
      <c r="L368" s="36">
        <f t="shared" si="285"/>
        <v>990.70588235294144</v>
      </c>
      <c r="M368" s="36">
        <f t="shared" si="285"/>
        <v>990.70588235294144</v>
      </c>
      <c r="N368" s="36">
        <f t="shared" si="285"/>
        <v>990.70588235294144</v>
      </c>
      <c r="O368" s="36">
        <f t="shared" si="285"/>
        <v>986.84117647058883</v>
      </c>
      <c r="P368" s="36">
        <f t="shared" si="285"/>
        <v>986.84117647058883</v>
      </c>
      <c r="Q368" s="36">
        <f t="shared" si="285"/>
        <v>982.97647058823532</v>
      </c>
      <c r="R368" s="36">
        <f t="shared" si="285"/>
        <v>982.97647058823532</v>
      </c>
      <c r="S368" s="36">
        <f t="shared" si="285"/>
        <v>979.11176470588271</v>
      </c>
      <c r="T368" s="37">
        <f t="shared" si="285"/>
        <v>979.11176470588271</v>
      </c>
    </row>
    <row r="369" spans="1:20" x14ac:dyDescent="0.3">
      <c r="A369" s="9">
        <v>368</v>
      </c>
      <c r="B369" s="4" t="s">
        <v>37</v>
      </c>
      <c r="C369" s="5" t="s">
        <v>48</v>
      </c>
      <c r="D369" s="13">
        <v>28</v>
      </c>
      <c r="E369" s="19" t="s">
        <v>17</v>
      </c>
      <c r="F369" s="21">
        <f>F372+F371+F370</f>
        <v>5121</v>
      </c>
      <c r="G369" s="21">
        <f>G372+G371+G370</f>
        <v>5221</v>
      </c>
      <c r="H369" s="21">
        <f t="shared" ref="H369:T369" si="286">H372+H371+H370</f>
        <v>5395</v>
      </c>
      <c r="I369" s="21">
        <f t="shared" si="286"/>
        <v>5395</v>
      </c>
      <c r="J369" s="21">
        <f t="shared" si="286"/>
        <v>5373.1</v>
      </c>
      <c r="K369" s="21">
        <f t="shared" si="286"/>
        <v>5373.1</v>
      </c>
      <c r="L369" s="21">
        <f t="shared" si="286"/>
        <v>5373.1</v>
      </c>
      <c r="M369" s="21">
        <f t="shared" si="286"/>
        <v>5351.2</v>
      </c>
      <c r="N369" s="21">
        <f t="shared" si="286"/>
        <v>5351.2</v>
      </c>
      <c r="O369" s="21">
        <f t="shared" si="286"/>
        <v>5351.2</v>
      </c>
      <c r="P369" s="21">
        <f t="shared" si="286"/>
        <v>5329.3</v>
      </c>
      <c r="Q369" s="21">
        <f t="shared" si="286"/>
        <v>5329.3</v>
      </c>
      <c r="R369" s="21">
        <f t="shared" si="286"/>
        <v>5329.3</v>
      </c>
      <c r="S369" s="21">
        <f t="shared" si="286"/>
        <v>5307.4</v>
      </c>
      <c r="T369" s="22">
        <f t="shared" si="286"/>
        <v>5307.4</v>
      </c>
    </row>
    <row r="370" spans="1:20" ht="17.25" x14ac:dyDescent="0.3">
      <c r="A370" s="9">
        <v>369</v>
      </c>
      <c r="B370" s="4" t="s">
        <v>37</v>
      </c>
      <c r="C370" s="5" t="s">
        <v>48</v>
      </c>
      <c r="D370" s="13">
        <v>29</v>
      </c>
      <c r="E370" s="19" t="s">
        <v>33</v>
      </c>
      <c r="F370" s="21">
        <f>F351</f>
        <v>973</v>
      </c>
      <c r="G370" s="21">
        <f>G351</f>
        <v>958</v>
      </c>
      <c r="H370" s="21">
        <f t="shared" ref="H370:T370" si="287">H351</f>
        <v>1095</v>
      </c>
      <c r="I370" s="21">
        <f t="shared" si="287"/>
        <v>1095</v>
      </c>
      <c r="J370" s="21">
        <f t="shared" si="287"/>
        <v>1073.0999999999999</v>
      </c>
      <c r="K370" s="21">
        <f t="shared" si="287"/>
        <v>1073.0999999999999</v>
      </c>
      <c r="L370" s="21">
        <f t="shared" si="287"/>
        <v>1073.0999999999999</v>
      </c>
      <c r="M370" s="21">
        <f t="shared" si="287"/>
        <v>1051.1999999999998</v>
      </c>
      <c r="N370" s="21">
        <f t="shared" si="287"/>
        <v>1051.1999999999998</v>
      </c>
      <c r="O370" s="21">
        <f t="shared" si="287"/>
        <v>1051.1999999999998</v>
      </c>
      <c r="P370" s="21">
        <f t="shared" si="287"/>
        <v>1029.3</v>
      </c>
      <c r="Q370" s="21">
        <f t="shared" si="287"/>
        <v>1029.3</v>
      </c>
      <c r="R370" s="21">
        <f t="shared" si="287"/>
        <v>1029.3</v>
      </c>
      <c r="S370" s="21">
        <f t="shared" si="287"/>
        <v>1007.4</v>
      </c>
      <c r="T370" s="22">
        <f t="shared" si="287"/>
        <v>1007.4</v>
      </c>
    </row>
    <row r="371" spans="1:20" ht="17.25" x14ac:dyDescent="0.3">
      <c r="A371" s="9">
        <v>370</v>
      </c>
      <c r="B371" s="4" t="s">
        <v>37</v>
      </c>
      <c r="C371" s="5" t="s">
        <v>48</v>
      </c>
      <c r="D371" s="13">
        <v>30</v>
      </c>
      <c r="E371" s="19" t="s">
        <v>34</v>
      </c>
      <c r="F371" s="21">
        <f t="shared" ref="F371:T371" si="288">F355</f>
        <v>4148</v>
      </c>
      <c r="G371" s="21">
        <f t="shared" si="288"/>
        <v>4263</v>
      </c>
      <c r="H371" s="21">
        <f t="shared" si="288"/>
        <v>4300</v>
      </c>
      <c r="I371" s="21">
        <f t="shared" si="288"/>
        <v>4300</v>
      </c>
      <c r="J371" s="21">
        <f t="shared" si="288"/>
        <v>4300</v>
      </c>
      <c r="K371" s="21">
        <f t="shared" si="288"/>
        <v>4300</v>
      </c>
      <c r="L371" s="21">
        <f t="shared" si="288"/>
        <v>4300</v>
      </c>
      <c r="M371" s="21">
        <f t="shared" si="288"/>
        <v>4300</v>
      </c>
      <c r="N371" s="21">
        <f t="shared" si="288"/>
        <v>4300</v>
      </c>
      <c r="O371" s="21">
        <f t="shared" si="288"/>
        <v>4300</v>
      </c>
      <c r="P371" s="21">
        <f t="shared" si="288"/>
        <v>4300</v>
      </c>
      <c r="Q371" s="21">
        <f t="shared" si="288"/>
        <v>4300</v>
      </c>
      <c r="R371" s="21">
        <f t="shared" si="288"/>
        <v>4300</v>
      </c>
      <c r="S371" s="21">
        <f t="shared" si="288"/>
        <v>4300</v>
      </c>
      <c r="T371" s="22">
        <f t="shared" si="288"/>
        <v>4300</v>
      </c>
    </row>
    <row r="372" spans="1:20" ht="17.25" x14ac:dyDescent="0.3">
      <c r="A372" s="9">
        <v>371</v>
      </c>
      <c r="B372" s="4" t="s">
        <v>37</v>
      </c>
      <c r="C372" s="5" t="s">
        <v>48</v>
      </c>
      <c r="D372" s="13">
        <v>31</v>
      </c>
      <c r="E372" s="19" t="s">
        <v>35</v>
      </c>
      <c r="F372" s="21">
        <f t="shared" ref="F372:T372" si="289">F359</f>
        <v>0</v>
      </c>
      <c r="G372" s="21">
        <f t="shared" si="289"/>
        <v>0</v>
      </c>
      <c r="H372" s="21">
        <f t="shared" si="289"/>
        <v>0</v>
      </c>
      <c r="I372" s="21">
        <f t="shared" si="289"/>
        <v>0</v>
      </c>
      <c r="J372" s="21">
        <f t="shared" si="289"/>
        <v>0</v>
      </c>
      <c r="K372" s="21">
        <f t="shared" si="289"/>
        <v>0</v>
      </c>
      <c r="L372" s="21">
        <f t="shared" si="289"/>
        <v>0</v>
      </c>
      <c r="M372" s="21">
        <f t="shared" si="289"/>
        <v>0</v>
      </c>
      <c r="N372" s="21">
        <f t="shared" si="289"/>
        <v>0</v>
      </c>
      <c r="O372" s="21">
        <f t="shared" si="289"/>
        <v>0</v>
      </c>
      <c r="P372" s="21">
        <f t="shared" si="289"/>
        <v>0</v>
      </c>
      <c r="Q372" s="21">
        <f t="shared" si="289"/>
        <v>0</v>
      </c>
      <c r="R372" s="21">
        <f t="shared" si="289"/>
        <v>0</v>
      </c>
      <c r="S372" s="21">
        <f t="shared" si="289"/>
        <v>0</v>
      </c>
      <c r="T372" s="22">
        <f t="shared" si="289"/>
        <v>0</v>
      </c>
    </row>
    <row r="373" spans="1:20" x14ac:dyDescent="0.3">
      <c r="A373" s="9">
        <v>372</v>
      </c>
      <c r="B373" s="4" t="s">
        <v>37</v>
      </c>
      <c r="C373" s="5" t="s">
        <v>48</v>
      </c>
      <c r="D373" s="13">
        <v>32</v>
      </c>
      <c r="E373" s="19" t="s">
        <v>18</v>
      </c>
      <c r="F373" s="38">
        <f>(F374-F369)/F374</f>
        <v>0</v>
      </c>
      <c r="G373" s="38">
        <f>(G374-G369)/G374</f>
        <v>0</v>
      </c>
      <c r="H373" s="39">
        <v>0</v>
      </c>
      <c r="I373" s="76">
        <v>0</v>
      </c>
      <c r="J373" s="76">
        <v>0</v>
      </c>
      <c r="K373" s="76">
        <v>0</v>
      </c>
      <c r="L373" s="76">
        <v>0</v>
      </c>
      <c r="M373" s="76">
        <v>0</v>
      </c>
      <c r="N373" s="76">
        <v>0</v>
      </c>
      <c r="O373" s="76">
        <v>0</v>
      </c>
      <c r="P373" s="76">
        <v>0</v>
      </c>
      <c r="Q373" s="76">
        <v>0</v>
      </c>
      <c r="R373" s="76">
        <v>0</v>
      </c>
      <c r="S373" s="76">
        <v>0</v>
      </c>
      <c r="T373" s="76">
        <v>0</v>
      </c>
    </row>
    <row r="374" spans="1:20" x14ac:dyDescent="0.3">
      <c r="A374" s="9">
        <v>373</v>
      </c>
      <c r="B374" s="4" t="s">
        <v>37</v>
      </c>
      <c r="C374" s="5" t="s">
        <v>48</v>
      </c>
      <c r="D374" s="13">
        <v>33</v>
      </c>
      <c r="E374" s="19" t="s">
        <v>19</v>
      </c>
      <c r="F374" s="41">
        <v>5121</v>
      </c>
      <c r="G374" s="41">
        <v>5221</v>
      </c>
      <c r="H374" s="21">
        <f>H369/(1-H373)</f>
        <v>5395</v>
      </c>
      <c r="I374" s="21">
        <f t="shared" ref="I374:T374" si="290">I369/(1-I373)</f>
        <v>5395</v>
      </c>
      <c r="J374" s="21">
        <f t="shared" si="290"/>
        <v>5373.1</v>
      </c>
      <c r="K374" s="21">
        <f t="shared" si="290"/>
        <v>5373.1</v>
      </c>
      <c r="L374" s="21">
        <f t="shared" si="290"/>
        <v>5373.1</v>
      </c>
      <c r="M374" s="21">
        <f t="shared" si="290"/>
        <v>5351.2</v>
      </c>
      <c r="N374" s="21">
        <f t="shared" si="290"/>
        <v>5351.2</v>
      </c>
      <c r="O374" s="21">
        <f t="shared" si="290"/>
        <v>5351.2</v>
      </c>
      <c r="P374" s="21">
        <f t="shared" si="290"/>
        <v>5329.3</v>
      </c>
      <c r="Q374" s="21">
        <f t="shared" si="290"/>
        <v>5329.3</v>
      </c>
      <c r="R374" s="21">
        <f t="shared" si="290"/>
        <v>5329.3</v>
      </c>
      <c r="S374" s="21">
        <f t="shared" si="290"/>
        <v>5307.4</v>
      </c>
      <c r="T374" s="22">
        <f t="shared" si="290"/>
        <v>5307.4</v>
      </c>
    </row>
    <row r="375" spans="1:20" ht="18" thickBot="1" x14ac:dyDescent="0.35">
      <c r="A375" s="42">
        <v>374</v>
      </c>
      <c r="B375" s="43" t="s">
        <v>37</v>
      </c>
      <c r="C375" s="44" t="s">
        <v>48</v>
      </c>
      <c r="D375" s="45">
        <v>34</v>
      </c>
      <c r="E375" s="46" t="s">
        <v>36</v>
      </c>
      <c r="F375" s="47">
        <f t="shared" ref="F375:T375" si="291">F374/365</f>
        <v>14.03013698630137</v>
      </c>
      <c r="G375" s="47">
        <f t="shared" si="291"/>
        <v>14.304109589041095</v>
      </c>
      <c r="H375" s="47">
        <f t="shared" si="291"/>
        <v>14.780821917808218</v>
      </c>
      <c r="I375" s="47">
        <f t="shared" si="291"/>
        <v>14.780821917808218</v>
      </c>
      <c r="J375" s="47">
        <f t="shared" si="291"/>
        <v>14.72082191780822</v>
      </c>
      <c r="K375" s="47">
        <f t="shared" si="291"/>
        <v>14.72082191780822</v>
      </c>
      <c r="L375" s="47">
        <f t="shared" si="291"/>
        <v>14.72082191780822</v>
      </c>
      <c r="M375" s="47">
        <f t="shared" si="291"/>
        <v>14.660821917808219</v>
      </c>
      <c r="N375" s="47">
        <f t="shared" si="291"/>
        <v>14.660821917808219</v>
      </c>
      <c r="O375" s="47">
        <f t="shared" si="291"/>
        <v>14.660821917808219</v>
      </c>
      <c r="P375" s="47">
        <f t="shared" si="291"/>
        <v>14.60082191780822</v>
      </c>
      <c r="Q375" s="47">
        <f t="shared" si="291"/>
        <v>14.60082191780822</v>
      </c>
      <c r="R375" s="47">
        <f t="shared" si="291"/>
        <v>14.60082191780822</v>
      </c>
      <c r="S375" s="47">
        <f t="shared" si="291"/>
        <v>14.540821917808218</v>
      </c>
      <c r="T375" s="48">
        <f t="shared" si="291"/>
        <v>14.540821917808218</v>
      </c>
    </row>
    <row r="376" spans="1:20" x14ac:dyDescent="0.3">
      <c r="A376" s="10">
        <v>375</v>
      </c>
      <c r="B376" s="4" t="s">
        <v>37</v>
      </c>
      <c r="C376" s="5" t="s">
        <v>49</v>
      </c>
      <c r="D376" s="4">
        <v>1</v>
      </c>
      <c r="E376" s="6" t="s">
        <v>5</v>
      </c>
      <c r="F376" s="7">
        <v>75</v>
      </c>
      <c r="G376" s="7">
        <v>77</v>
      </c>
      <c r="H376" s="68">
        <f>ROUND(G376*(1+'Rahvaarvu prognoos (Stat)'!F$3),0)</f>
        <v>76</v>
      </c>
      <c r="I376" s="8">
        <f>ROUND(H376*(1+'Rahvaarvu prognoos (Stat)'!G$3),0)</f>
        <v>75</v>
      </c>
      <c r="J376" s="8">
        <f>ROUND(I376*(1+'Rahvaarvu prognoos (Stat)'!H$3),0)</f>
        <v>74</v>
      </c>
      <c r="K376" s="8">
        <f>ROUND(J376*(1+'Rahvaarvu prognoos (Stat)'!I$3),0)</f>
        <v>73</v>
      </c>
      <c r="L376" s="8">
        <f>ROUND(K376*(1+'Rahvaarvu prognoos (Stat)'!J$3),0)</f>
        <v>72</v>
      </c>
      <c r="M376" s="8">
        <f>ROUND(L376*(1+'Rahvaarvu prognoos (Stat)'!K$3),0)</f>
        <v>71</v>
      </c>
      <c r="N376" s="8">
        <f>ROUND(M376*(1+'Rahvaarvu prognoos (Stat)'!L$3),0)</f>
        <v>70</v>
      </c>
      <c r="O376" s="8">
        <f>ROUND(N376*(1+'Rahvaarvu prognoos (Stat)'!M$3),0)</f>
        <v>69</v>
      </c>
      <c r="P376" s="8">
        <f>ROUND(O376*(1+'Rahvaarvu prognoos (Stat)'!N$3),0)</f>
        <v>68</v>
      </c>
      <c r="Q376" s="8">
        <f>ROUND(P376*(1+'Rahvaarvu prognoos (Stat)'!O$3),0)</f>
        <v>67</v>
      </c>
      <c r="R376" s="8">
        <f>ROUND(Q376*(1+'Rahvaarvu prognoos (Stat)'!P$3),0)</f>
        <v>66</v>
      </c>
      <c r="S376" s="8">
        <f>ROUND(R376*(1+'Rahvaarvu prognoos (Stat)'!Q$3),0)</f>
        <v>65</v>
      </c>
      <c r="T376" s="8">
        <f>ROUND(S376*(1+'Rahvaarvu prognoos (Stat)'!R$3),0)</f>
        <v>64</v>
      </c>
    </row>
    <row r="377" spans="1:20" x14ac:dyDescent="0.3">
      <c r="A377" s="10">
        <v>376</v>
      </c>
      <c r="B377" s="4" t="s">
        <v>37</v>
      </c>
      <c r="C377" s="5" t="s">
        <v>49</v>
      </c>
      <c r="D377" s="10">
        <v>2</v>
      </c>
      <c r="E377" s="11" t="s">
        <v>6</v>
      </c>
      <c r="F377" s="12">
        <v>4</v>
      </c>
      <c r="G377" s="12">
        <v>4</v>
      </c>
      <c r="H377" s="69">
        <v>4</v>
      </c>
      <c r="I377" s="69">
        <v>4</v>
      </c>
      <c r="J377" s="69">
        <v>4</v>
      </c>
      <c r="K377" s="69">
        <v>4</v>
      </c>
      <c r="L377" s="69">
        <v>4</v>
      </c>
      <c r="M377" s="69">
        <v>4</v>
      </c>
      <c r="N377" s="69">
        <v>4</v>
      </c>
      <c r="O377" s="69">
        <v>4</v>
      </c>
      <c r="P377" s="69">
        <v>4</v>
      </c>
      <c r="Q377" s="69">
        <v>4</v>
      </c>
      <c r="R377" s="69">
        <v>4</v>
      </c>
      <c r="S377" s="69">
        <v>4</v>
      </c>
      <c r="T377" s="69">
        <v>4</v>
      </c>
    </row>
    <row r="378" spans="1:20" x14ac:dyDescent="0.3">
      <c r="A378" s="9">
        <v>377</v>
      </c>
      <c r="B378" s="4" t="s">
        <v>37</v>
      </c>
      <c r="C378" s="5" t="s">
        <v>49</v>
      </c>
      <c r="D378" s="13">
        <v>3</v>
      </c>
      <c r="E378" s="14" t="s">
        <v>7</v>
      </c>
      <c r="F378" s="15">
        <v>19</v>
      </c>
      <c r="G378" s="15">
        <v>19</v>
      </c>
      <c r="H378" s="70">
        <v>19</v>
      </c>
      <c r="I378" s="70">
        <v>19</v>
      </c>
      <c r="J378" s="70">
        <v>19</v>
      </c>
      <c r="K378" s="70">
        <v>19</v>
      </c>
      <c r="L378" s="70">
        <v>18</v>
      </c>
      <c r="M378" s="70">
        <v>18</v>
      </c>
      <c r="N378" s="70">
        <v>18</v>
      </c>
      <c r="O378" s="70">
        <v>17</v>
      </c>
      <c r="P378" s="70">
        <v>17</v>
      </c>
      <c r="Q378" s="70">
        <v>17</v>
      </c>
      <c r="R378" s="70">
        <v>17</v>
      </c>
      <c r="S378" s="70">
        <v>16</v>
      </c>
      <c r="T378" s="70">
        <v>16</v>
      </c>
    </row>
    <row r="379" spans="1:20" x14ac:dyDescent="0.3">
      <c r="A379" s="9">
        <v>378</v>
      </c>
      <c r="B379" s="4" t="s">
        <v>37</v>
      </c>
      <c r="C379" s="5" t="s">
        <v>49</v>
      </c>
      <c r="D379" s="13">
        <v>4</v>
      </c>
      <c r="E379" s="14" t="s">
        <v>8</v>
      </c>
      <c r="F379" s="17">
        <f t="shared" ref="F379:T379" si="292">F378/F376</f>
        <v>0.25333333333333335</v>
      </c>
      <c r="G379" s="17">
        <f t="shared" si="292"/>
        <v>0.24675324675324675</v>
      </c>
      <c r="H379" s="17">
        <f t="shared" si="292"/>
        <v>0.25</v>
      </c>
      <c r="I379" s="17">
        <f t="shared" si="292"/>
        <v>0.25333333333333335</v>
      </c>
      <c r="J379" s="17">
        <f t="shared" si="292"/>
        <v>0.25675675675675674</v>
      </c>
      <c r="K379" s="17">
        <f t="shared" si="292"/>
        <v>0.26027397260273971</v>
      </c>
      <c r="L379" s="17">
        <f t="shared" si="292"/>
        <v>0.25</v>
      </c>
      <c r="M379" s="17">
        <f t="shared" si="292"/>
        <v>0.25352112676056338</v>
      </c>
      <c r="N379" s="17">
        <f t="shared" si="292"/>
        <v>0.25714285714285712</v>
      </c>
      <c r="O379" s="17">
        <f t="shared" si="292"/>
        <v>0.24637681159420291</v>
      </c>
      <c r="P379" s="17">
        <f t="shared" si="292"/>
        <v>0.25</v>
      </c>
      <c r="Q379" s="17">
        <f t="shared" si="292"/>
        <v>0.2537313432835821</v>
      </c>
      <c r="R379" s="17">
        <f t="shared" si="292"/>
        <v>0.25757575757575757</v>
      </c>
      <c r="S379" s="17">
        <f t="shared" si="292"/>
        <v>0.24615384615384617</v>
      </c>
      <c r="T379" s="18">
        <f t="shared" si="292"/>
        <v>0.25</v>
      </c>
    </row>
    <row r="380" spans="1:20" x14ac:dyDescent="0.3">
      <c r="A380" s="9">
        <v>379</v>
      </c>
      <c r="B380" s="4" t="s">
        <v>37</v>
      </c>
      <c r="C380" s="5" t="s">
        <v>49</v>
      </c>
      <c r="D380" s="13">
        <v>5</v>
      </c>
      <c r="E380" s="14" t="s">
        <v>94</v>
      </c>
      <c r="F380" s="12">
        <v>0</v>
      </c>
      <c r="G380" s="12">
        <v>0</v>
      </c>
      <c r="H380" s="69">
        <v>0</v>
      </c>
      <c r="I380" s="69">
        <v>0</v>
      </c>
      <c r="J380" s="69">
        <v>0</v>
      </c>
      <c r="K380" s="69">
        <v>0</v>
      </c>
      <c r="L380" s="69">
        <v>0</v>
      </c>
      <c r="M380" s="69">
        <v>0</v>
      </c>
      <c r="N380" s="69">
        <v>0</v>
      </c>
      <c r="O380" s="69">
        <v>0</v>
      </c>
      <c r="P380" s="69">
        <v>0</v>
      </c>
      <c r="Q380" s="69">
        <v>0</v>
      </c>
      <c r="R380" s="69">
        <v>0</v>
      </c>
      <c r="S380" s="69">
        <v>0</v>
      </c>
      <c r="T380" s="69">
        <v>0</v>
      </c>
    </row>
    <row r="381" spans="1:20" x14ac:dyDescent="0.3">
      <c r="A381" s="9">
        <v>380</v>
      </c>
      <c r="B381" s="4" t="s">
        <v>37</v>
      </c>
      <c r="C381" s="5" t="s">
        <v>49</v>
      </c>
      <c r="D381" s="13">
        <v>6</v>
      </c>
      <c r="E381" s="14" t="s">
        <v>9</v>
      </c>
      <c r="F381" s="15">
        <v>0</v>
      </c>
      <c r="G381" s="15">
        <v>0</v>
      </c>
      <c r="H381" s="70">
        <f>ROUND(H376*G382,0)</f>
        <v>0</v>
      </c>
      <c r="I381" s="70">
        <f t="shared" ref="I381:T381" si="293">ROUND(I376*H382,0)</f>
        <v>0</v>
      </c>
      <c r="J381" s="70">
        <f t="shared" si="293"/>
        <v>0</v>
      </c>
      <c r="K381" s="70">
        <f t="shared" si="293"/>
        <v>0</v>
      </c>
      <c r="L381" s="70">
        <f t="shared" si="293"/>
        <v>0</v>
      </c>
      <c r="M381" s="70">
        <f t="shared" si="293"/>
        <v>0</v>
      </c>
      <c r="N381" s="70">
        <f t="shared" si="293"/>
        <v>0</v>
      </c>
      <c r="O381" s="70">
        <f t="shared" si="293"/>
        <v>0</v>
      </c>
      <c r="P381" s="70">
        <f t="shared" si="293"/>
        <v>0</v>
      </c>
      <c r="Q381" s="70">
        <f t="shared" si="293"/>
        <v>0</v>
      </c>
      <c r="R381" s="70">
        <f t="shared" si="293"/>
        <v>0</v>
      </c>
      <c r="S381" s="70">
        <f t="shared" si="293"/>
        <v>0</v>
      </c>
      <c r="T381" s="70">
        <f t="shared" si="293"/>
        <v>0</v>
      </c>
    </row>
    <row r="382" spans="1:20" x14ac:dyDescent="0.3">
      <c r="A382" s="9">
        <v>381</v>
      </c>
      <c r="B382" s="4" t="s">
        <v>37</v>
      </c>
      <c r="C382" s="5" t="s">
        <v>49</v>
      </c>
      <c r="D382" s="13">
        <v>7</v>
      </c>
      <c r="E382" s="14" t="s">
        <v>8</v>
      </c>
      <c r="F382" s="17">
        <f>F381/F376</f>
        <v>0</v>
      </c>
      <c r="G382" s="17">
        <f>G381/G376</f>
        <v>0</v>
      </c>
      <c r="H382" s="17">
        <f t="shared" ref="H382:T382" si="294">H381/H376</f>
        <v>0</v>
      </c>
      <c r="I382" s="17">
        <f t="shared" si="294"/>
        <v>0</v>
      </c>
      <c r="J382" s="17">
        <f t="shared" si="294"/>
        <v>0</v>
      </c>
      <c r="K382" s="17">
        <f t="shared" si="294"/>
        <v>0</v>
      </c>
      <c r="L382" s="17">
        <f t="shared" si="294"/>
        <v>0</v>
      </c>
      <c r="M382" s="17">
        <f t="shared" si="294"/>
        <v>0</v>
      </c>
      <c r="N382" s="17">
        <f t="shared" si="294"/>
        <v>0</v>
      </c>
      <c r="O382" s="17">
        <f t="shared" si="294"/>
        <v>0</v>
      </c>
      <c r="P382" s="17">
        <f t="shared" si="294"/>
        <v>0</v>
      </c>
      <c r="Q382" s="17">
        <f t="shared" si="294"/>
        <v>0</v>
      </c>
      <c r="R382" s="17">
        <f t="shared" si="294"/>
        <v>0</v>
      </c>
      <c r="S382" s="17">
        <f t="shared" si="294"/>
        <v>0</v>
      </c>
      <c r="T382" s="18">
        <f t="shared" si="294"/>
        <v>0</v>
      </c>
    </row>
    <row r="383" spans="1:20" ht="17.25" x14ac:dyDescent="0.3">
      <c r="A383" s="9">
        <v>382</v>
      </c>
      <c r="B383" s="4" t="s">
        <v>37</v>
      </c>
      <c r="C383" s="5" t="s">
        <v>49</v>
      </c>
      <c r="D383" s="13">
        <v>8</v>
      </c>
      <c r="E383" s="19" t="s">
        <v>23</v>
      </c>
      <c r="F383" s="20">
        <v>297</v>
      </c>
      <c r="G383" s="20">
        <v>319</v>
      </c>
      <c r="H383" s="21">
        <f>H399*H378*365/1000</f>
        <v>319.01</v>
      </c>
      <c r="I383" s="21">
        <f t="shared" ref="I383:T383" si="295">I399*I378*365/1000</f>
        <v>312.07499999999999</v>
      </c>
      <c r="J383" s="21">
        <f t="shared" si="295"/>
        <v>312.07499999999999</v>
      </c>
      <c r="K383" s="21">
        <f t="shared" si="295"/>
        <v>312.07499999999999</v>
      </c>
      <c r="L383" s="21">
        <f t="shared" si="295"/>
        <v>295.64999999999998</v>
      </c>
      <c r="M383" s="21">
        <f t="shared" si="295"/>
        <v>295.64999999999998</v>
      </c>
      <c r="N383" s="21">
        <f t="shared" si="295"/>
        <v>295.64999999999998</v>
      </c>
      <c r="O383" s="21">
        <f t="shared" si="295"/>
        <v>279.22500000000002</v>
      </c>
      <c r="P383" s="21">
        <f t="shared" si="295"/>
        <v>279.22500000000002</v>
      </c>
      <c r="Q383" s="21">
        <f t="shared" si="295"/>
        <v>279.22500000000002</v>
      </c>
      <c r="R383" s="21">
        <f t="shared" si="295"/>
        <v>279.22500000000002</v>
      </c>
      <c r="S383" s="21">
        <f t="shared" si="295"/>
        <v>262.8</v>
      </c>
      <c r="T383" s="22">
        <f t="shared" si="295"/>
        <v>262.8</v>
      </c>
    </row>
    <row r="384" spans="1:20" x14ac:dyDescent="0.3">
      <c r="A384" s="9">
        <v>383</v>
      </c>
      <c r="B384" s="4" t="s">
        <v>37</v>
      </c>
      <c r="C384" s="5" t="s">
        <v>49</v>
      </c>
      <c r="D384" s="13">
        <v>9</v>
      </c>
      <c r="E384" s="19" t="s">
        <v>10</v>
      </c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4"/>
    </row>
    <row r="385" spans="1:20" ht="17.25" x14ac:dyDescent="0.3">
      <c r="A385" s="9">
        <v>384</v>
      </c>
      <c r="B385" s="4" t="s">
        <v>37</v>
      </c>
      <c r="C385" s="5" t="s">
        <v>49</v>
      </c>
      <c r="D385" s="13">
        <v>10</v>
      </c>
      <c r="E385" s="19" t="s">
        <v>24</v>
      </c>
      <c r="F385" s="20">
        <v>0</v>
      </c>
      <c r="G385" s="20">
        <v>0</v>
      </c>
      <c r="H385" s="21">
        <f>(H399*365/1000)*H381</f>
        <v>0</v>
      </c>
      <c r="I385" s="21">
        <f t="shared" ref="I385:T385" si="296">(I399*365/1000)*I381</f>
        <v>0</v>
      </c>
      <c r="J385" s="21">
        <f t="shared" si="296"/>
        <v>0</v>
      </c>
      <c r="K385" s="21">
        <f t="shared" si="296"/>
        <v>0</v>
      </c>
      <c r="L385" s="21">
        <f t="shared" si="296"/>
        <v>0</v>
      </c>
      <c r="M385" s="21">
        <f t="shared" si="296"/>
        <v>0</v>
      </c>
      <c r="N385" s="21">
        <f t="shared" si="296"/>
        <v>0</v>
      </c>
      <c r="O385" s="21">
        <f t="shared" si="296"/>
        <v>0</v>
      </c>
      <c r="P385" s="21">
        <f t="shared" si="296"/>
        <v>0</v>
      </c>
      <c r="Q385" s="21">
        <f t="shared" si="296"/>
        <v>0</v>
      </c>
      <c r="R385" s="21">
        <f t="shared" si="296"/>
        <v>0</v>
      </c>
      <c r="S385" s="21">
        <f t="shared" si="296"/>
        <v>0</v>
      </c>
      <c r="T385" s="22">
        <f t="shared" si="296"/>
        <v>0</v>
      </c>
    </row>
    <row r="386" spans="1:20" x14ac:dyDescent="0.3">
      <c r="A386" s="9">
        <v>385</v>
      </c>
      <c r="B386" s="4" t="s">
        <v>37</v>
      </c>
      <c r="C386" s="5" t="s">
        <v>49</v>
      </c>
      <c r="D386" s="13">
        <v>11</v>
      </c>
      <c r="E386" s="19" t="s">
        <v>11</v>
      </c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6"/>
    </row>
    <row r="387" spans="1:20" ht="17.25" x14ac:dyDescent="0.3">
      <c r="A387" s="9">
        <v>386</v>
      </c>
      <c r="B387" s="4" t="s">
        <v>37</v>
      </c>
      <c r="C387" s="5" t="s">
        <v>49</v>
      </c>
      <c r="D387" s="13">
        <v>12</v>
      </c>
      <c r="E387" s="19" t="s">
        <v>25</v>
      </c>
      <c r="F387" s="20">
        <v>0</v>
      </c>
      <c r="G387" s="20">
        <v>0</v>
      </c>
      <c r="H387" s="20">
        <v>0</v>
      </c>
      <c r="I387" s="71">
        <v>0</v>
      </c>
      <c r="J387" s="71">
        <v>0</v>
      </c>
      <c r="K387" s="71">
        <v>0</v>
      </c>
      <c r="L387" s="71">
        <v>0</v>
      </c>
      <c r="M387" s="71">
        <v>0</v>
      </c>
      <c r="N387" s="71">
        <v>0</v>
      </c>
      <c r="O387" s="71">
        <v>0</v>
      </c>
      <c r="P387" s="71">
        <v>0</v>
      </c>
      <c r="Q387" s="71">
        <v>0</v>
      </c>
      <c r="R387" s="71">
        <v>0</v>
      </c>
      <c r="S387" s="71">
        <v>0</v>
      </c>
      <c r="T387" s="71">
        <v>0</v>
      </c>
    </row>
    <row r="388" spans="1:20" x14ac:dyDescent="0.3">
      <c r="A388" s="9">
        <v>387</v>
      </c>
      <c r="B388" s="4" t="s">
        <v>37</v>
      </c>
      <c r="C388" s="5" t="s">
        <v>49</v>
      </c>
      <c r="D388" s="13">
        <v>13</v>
      </c>
      <c r="E388" s="19" t="s">
        <v>10</v>
      </c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6"/>
    </row>
    <row r="389" spans="1:20" ht="17.25" x14ac:dyDescent="0.3">
      <c r="A389" s="9">
        <v>388</v>
      </c>
      <c r="B389" s="4" t="s">
        <v>37</v>
      </c>
      <c r="C389" s="5" t="s">
        <v>49</v>
      </c>
      <c r="D389" s="13">
        <v>14</v>
      </c>
      <c r="E389" s="19" t="s">
        <v>26</v>
      </c>
      <c r="F389" s="20">
        <v>0</v>
      </c>
      <c r="G389" s="20">
        <v>0</v>
      </c>
      <c r="H389" s="20">
        <v>0</v>
      </c>
      <c r="I389" s="71">
        <v>0</v>
      </c>
      <c r="J389" s="71">
        <v>0</v>
      </c>
      <c r="K389" s="71">
        <v>0</v>
      </c>
      <c r="L389" s="71">
        <v>0</v>
      </c>
      <c r="M389" s="71">
        <v>0</v>
      </c>
      <c r="N389" s="71">
        <v>0</v>
      </c>
      <c r="O389" s="71">
        <v>0</v>
      </c>
      <c r="P389" s="71">
        <v>0</v>
      </c>
      <c r="Q389" s="71">
        <v>0</v>
      </c>
      <c r="R389" s="71">
        <v>0</v>
      </c>
      <c r="S389" s="71">
        <v>0</v>
      </c>
      <c r="T389" s="71">
        <v>0</v>
      </c>
    </row>
    <row r="390" spans="1:20" x14ac:dyDescent="0.3">
      <c r="A390" s="9">
        <v>389</v>
      </c>
      <c r="B390" s="4" t="s">
        <v>37</v>
      </c>
      <c r="C390" s="5" t="s">
        <v>49</v>
      </c>
      <c r="D390" s="13">
        <v>15</v>
      </c>
      <c r="E390" s="19" t="s">
        <v>12</v>
      </c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9"/>
    </row>
    <row r="391" spans="1:20" ht="17.25" x14ac:dyDescent="0.3">
      <c r="A391" s="9">
        <v>390</v>
      </c>
      <c r="B391" s="4" t="s">
        <v>37</v>
      </c>
      <c r="C391" s="5" t="s">
        <v>49</v>
      </c>
      <c r="D391" s="13">
        <v>16</v>
      </c>
      <c r="E391" s="19" t="s">
        <v>27</v>
      </c>
      <c r="F391" s="20">
        <v>0</v>
      </c>
      <c r="G391" s="20">
        <v>0</v>
      </c>
      <c r="H391" s="20">
        <v>0</v>
      </c>
      <c r="I391" s="71">
        <v>0</v>
      </c>
      <c r="J391" s="71">
        <v>0</v>
      </c>
      <c r="K391" s="71">
        <v>0</v>
      </c>
      <c r="L391" s="71">
        <v>0</v>
      </c>
      <c r="M391" s="71">
        <v>0</v>
      </c>
      <c r="N391" s="71">
        <v>0</v>
      </c>
      <c r="O391" s="71">
        <v>0</v>
      </c>
      <c r="P391" s="71">
        <v>0</v>
      </c>
      <c r="Q391" s="71">
        <v>0</v>
      </c>
      <c r="R391" s="71">
        <v>0</v>
      </c>
      <c r="S391" s="71">
        <v>0</v>
      </c>
      <c r="T391" s="71">
        <v>0</v>
      </c>
    </row>
    <row r="392" spans="1:20" x14ac:dyDescent="0.3">
      <c r="A392" s="9">
        <v>391</v>
      </c>
      <c r="B392" s="4" t="s">
        <v>37</v>
      </c>
      <c r="C392" s="5" t="s">
        <v>49</v>
      </c>
      <c r="D392" s="13">
        <v>17</v>
      </c>
      <c r="E392" s="19" t="s">
        <v>10</v>
      </c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6"/>
    </row>
    <row r="393" spans="1:20" ht="17.25" x14ac:dyDescent="0.3">
      <c r="A393" s="9">
        <v>392</v>
      </c>
      <c r="B393" s="4" t="s">
        <v>37</v>
      </c>
      <c r="C393" s="5" t="s">
        <v>49</v>
      </c>
      <c r="D393" s="13">
        <v>18</v>
      </c>
      <c r="E393" s="19" t="s">
        <v>28</v>
      </c>
      <c r="F393" s="20">
        <v>0</v>
      </c>
      <c r="G393" s="20">
        <v>0</v>
      </c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7"/>
    </row>
    <row r="394" spans="1:20" x14ac:dyDescent="0.3">
      <c r="A394" s="9">
        <v>393</v>
      </c>
      <c r="B394" s="4" t="s">
        <v>37</v>
      </c>
      <c r="C394" s="5" t="s">
        <v>49</v>
      </c>
      <c r="D394" s="13">
        <v>19</v>
      </c>
      <c r="E394" s="19" t="s">
        <v>12</v>
      </c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6"/>
    </row>
    <row r="395" spans="1:20" ht="17.25" x14ac:dyDescent="0.3">
      <c r="A395" s="9">
        <v>394</v>
      </c>
      <c r="B395" s="4" t="s">
        <v>37</v>
      </c>
      <c r="C395" s="5" t="s">
        <v>49</v>
      </c>
      <c r="D395" s="13">
        <v>20</v>
      </c>
      <c r="E395" s="19" t="s">
        <v>29</v>
      </c>
      <c r="F395" s="30">
        <v>357</v>
      </c>
      <c r="G395" s="30">
        <v>357</v>
      </c>
      <c r="H395" s="21">
        <f>(H396+H397)/(1-H401)</f>
        <v>354.45555555555552</v>
      </c>
      <c r="I395" s="21">
        <f t="shared" ref="I395" si="297">(I396+I397)/(1-I401)</f>
        <v>346.75</v>
      </c>
      <c r="J395" s="21">
        <f t="shared" ref="J395" si="298">(J396+J397)/(1-J401)</f>
        <v>346.75</v>
      </c>
      <c r="K395" s="21">
        <f t="shared" ref="K395" si="299">(K396+K397)/(1-K401)</f>
        <v>346.75</v>
      </c>
      <c r="L395" s="21">
        <f t="shared" ref="L395" si="300">(L396+L397)/(1-L401)</f>
        <v>328.49999999999994</v>
      </c>
      <c r="M395" s="21">
        <f t="shared" ref="M395" si="301">(M396+M397)/(1-M401)</f>
        <v>328.49999999999994</v>
      </c>
      <c r="N395" s="21">
        <f t="shared" ref="N395" si="302">(N396+N397)/(1-N401)</f>
        <v>328.49999999999994</v>
      </c>
      <c r="O395" s="21">
        <f t="shared" ref="O395" si="303">(O396+O397)/(1-O401)</f>
        <v>310.25</v>
      </c>
      <c r="P395" s="21">
        <f t="shared" ref="P395" si="304">(P396+P397)/(1-P401)</f>
        <v>310.25</v>
      </c>
      <c r="Q395" s="21">
        <f t="shared" ref="Q395" si="305">(Q396+Q397)/(1-Q401)</f>
        <v>310.25</v>
      </c>
      <c r="R395" s="21">
        <f t="shared" ref="R395" si="306">(R396+R397)/(1-R401)</f>
        <v>310.25</v>
      </c>
      <c r="S395" s="21">
        <f t="shared" ref="S395" si="307">(S396+S397)/(1-S401)</f>
        <v>292</v>
      </c>
      <c r="T395" s="21">
        <f t="shared" ref="T395" si="308">(T396+T397)/(1-T401)</f>
        <v>292</v>
      </c>
    </row>
    <row r="396" spans="1:20" x14ac:dyDescent="0.3">
      <c r="A396" s="9">
        <v>395</v>
      </c>
      <c r="B396" s="4" t="s">
        <v>37</v>
      </c>
      <c r="C396" s="5" t="s">
        <v>49</v>
      </c>
      <c r="D396" s="13">
        <v>21</v>
      </c>
      <c r="E396" s="19" t="s">
        <v>13</v>
      </c>
      <c r="F396" s="30">
        <v>0</v>
      </c>
      <c r="G396" s="30">
        <v>0</v>
      </c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1"/>
    </row>
    <row r="397" spans="1:20" ht="17.25" x14ac:dyDescent="0.3">
      <c r="A397" s="9">
        <v>396</v>
      </c>
      <c r="B397" s="4" t="s">
        <v>37</v>
      </c>
      <c r="C397" s="5" t="s">
        <v>49</v>
      </c>
      <c r="D397" s="13">
        <v>22</v>
      </c>
      <c r="E397" s="19" t="s">
        <v>30</v>
      </c>
      <c r="F397" s="32">
        <f>F383+F387+F391</f>
        <v>297</v>
      </c>
      <c r="G397" s="32">
        <f>G383+G387+G391</f>
        <v>319</v>
      </c>
      <c r="H397" s="21">
        <f t="shared" ref="H397:T397" si="309">H383+H387+H391</f>
        <v>319.01</v>
      </c>
      <c r="I397" s="21">
        <f t="shared" si="309"/>
        <v>312.07499999999999</v>
      </c>
      <c r="J397" s="21">
        <f t="shared" si="309"/>
        <v>312.07499999999999</v>
      </c>
      <c r="K397" s="21">
        <f t="shared" si="309"/>
        <v>312.07499999999999</v>
      </c>
      <c r="L397" s="21">
        <f t="shared" si="309"/>
        <v>295.64999999999998</v>
      </c>
      <c r="M397" s="21">
        <f t="shared" si="309"/>
        <v>295.64999999999998</v>
      </c>
      <c r="N397" s="21">
        <f t="shared" si="309"/>
        <v>295.64999999999998</v>
      </c>
      <c r="O397" s="21">
        <f t="shared" si="309"/>
        <v>279.22500000000002</v>
      </c>
      <c r="P397" s="21">
        <f t="shared" si="309"/>
        <v>279.22500000000002</v>
      </c>
      <c r="Q397" s="21">
        <f t="shared" si="309"/>
        <v>279.22500000000002</v>
      </c>
      <c r="R397" s="21">
        <f t="shared" si="309"/>
        <v>279.22500000000002</v>
      </c>
      <c r="S397" s="21">
        <f t="shared" si="309"/>
        <v>262.8</v>
      </c>
      <c r="T397" s="22">
        <f t="shared" si="309"/>
        <v>262.8</v>
      </c>
    </row>
    <row r="398" spans="1:20" ht="17.25" x14ac:dyDescent="0.3">
      <c r="A398" s="9">
        <v>397</v>
      </c>
      <c r="B398" s="4" t="s">
        <v>37</v>
      </c>
      <c r="C398" s="5" t="s">
        <v>49</v>
      </c>
      <c r="D398" s="13">
        <v>23</v>
      </c>
      <c r="E398" s="19" t="s">
        <v>31</v>
      </c>
      <c r="F398" s="32">
        <f>F397/365</f>
        <v>0.81369863013698629</v>
      </c>
      <c r="G398" s="32">
        <f>G397/365</f>
        <v>0.87397260273972599</v>
      </c>
      <c r="H398" s="21">
        <f t="shared" ref="H398:T398" si="310">H397/365</f>
        <v>0.874</v>
      </c>
      <c r="I398" s="21">
        <f t="shared" si="310"/>
        <v>0.85499999999999998</v>
      </c>
      <c r="J398" s="21">
        <f t="shared" si="310"/>
        <v>0.85499999999999998</v>
      </c>
      <c r="K398" s="21">
        <f t="shared" si="310"/>
        <v>0.85499999999999998</v>
      </c>
      <c r="L398" s="21">
        <f t="shared" si="310"/>
        <v>0.80999999999999994</v>
      </c>
      <c r="M398" s="21">
        <f t="shared" si="310"/>
        <v>0.80999999999999994</v>
      </c>
      <c r="N398" s="21">
        <f t="shared" si="310"/>
        <v>0.80999999999999994</v>
      </c>
      <c r="O398" s="21">
        <f t="shared" si="310"/>
        <v>0.76500000000000001</v>
      </c>
      <c r="P398" s="21">
        <f t="shared" si="310"/>
        <v>0.76500000000000001</v>
      </c>
      <c r="Q398" s="21">
        <f t="shared" si="310"/>
        <v>0.76500000000000001</v>
      </c>
      <c r="R398" s="21">
        <f t="shared" si="310"/>
        <v>0.76500000000000001</v>
      </c>
      <c r="S398" s="21">
        <f t="shared" si="310"/>
        <v>0.72000000000000008</v>
      </c>
      <c r="T398" s="22">
        <f t="shared" si="310"/>
        <v>0.72000000000000008</v>
      </c>
    </row>
    <row r="399" spans="1:20" x14ac:dyDescent="0.3">
      <c r="A399" s="9">
        <v>398</v>
      </c>
      <c r="B399" s="4" t="s">
        <v>37</v>
      </c>
      <c r="C399" s="5" t="s">
        <v>49</v>
      </c>
      <c r="D399" s="13">
        <v>24</v>
      </c>
      <c r="E399" s="19" t="s">
        <v>14</v>
      </c>
      <c r="F399" s="33">
        <f>(F383)/F378*1000/365</f>
        <v>42.826243691420331</v>
      </c>
      <c r="G399" s="33">
        <f>(G383)/G378*1000/365</f>
        <v>45.998558038932948</v>
      </c>
      <c r="H399" s="20">
        <v>46</v>
      </c>
      <c r="I399" s="71">
        <v>45</v>
      </c>
      <c r="J399" s="71">
        <v>45</v>
      </c>
      <c r="K399" s="71">
        <v>45</v>
      </c>
      <c r="L399" s="71">
        <v>45</v>
      </c>
      <c r="M399" s="71">
        <v>45</v>
      </c>
      <c r="N399" s="71">
        <v>45</v>
      </c>
      <c r="O399" s="71">
        <v>45</v>
      </c>
      <c r="P399" s="71">
        <v>45</v>
      </c>
      <c r="Q399" s="71">
        <v>45</v>
      </c>
      <c r="R399" s="71">
        <v>45</v>
      </c>
      <c r="S399" s="71">
        <v>45</v>
      </c>
      <c r="T399" s="71">
        <v>45</v>
      </c>
    </row>
    <row r="400" spans="1:20" x14ac:dyDescent="0.3">
      <c r="A400" s="9">
        <v>399</v>
      </c>
      <c r="B400" s="4" t="s">
        <v>37</v>
      </c>
      <c r="C400" s="5" t="s">
        <v>49</v>
      </c>
      <c r="D400" s="13">
        <v>25</v>
      </c>
      <c r="E400" s="19" t="s">
        <v>15</v>
      </c>
      <c r="F400" s="25"/>
      <c r="G400" s="25"/>
      <c r="H400" s="25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</row>
    <row r="401" spans="1:20" x14ac:dyDescent="0.3">
      <c r="A401" s="9">
        <v>400</v>
      </c>
      <c r="B401" s="4" t="s">
        <v>37</v>
      </c>
      <c r="C401" s="5" t="s">
        <v>49</v>
      </c>
      <c r="D401" s="13">
        <v>26</v>
      </c>
      <c r="E401" s="19" t="s">
        <v>16</v>
      </c>
      <c r="F401" s="34">
        <f>(F395-F397-F396)/F395</f>
        <v>0.16806722689075632</v>
      </c>
      <c r="G401" s="34">
        <f>(G395-G397-G396)/G395</f>
        <v>0.10644257703081232</v>
      </c>
      <c r="H401" s="35">
        <v>0.1</v>
      </c>
      <c r="I401" s="75">
        <v>0.1</v>
      </c>
      <c r="J401" s="75">
        <v>0.1</v>
      </c>
      <c r="K401" s="75">
        <v>0.1</v>
      </c>
      <c r="L401" s="75">
        <v>0.1</v>
      </c>
      <c r="M401" s="75">
        <v>0.1</v>
      </c>
      <c r="N401" s="75">
        <v>0.1</v>
      </c>
      <c r="O401" s="75">
        <v>0.1</v>
      </c>
      <c r="P401" s="75">
        <v>0.1</v>
      </c>
      <c r="Q401" s="75">
        <v>0.1</v>
      </c>
      <c r="R401" s="75">
        <v>0.1</v>
      </c>
      <c r="S401" s="75">
        <v>0.1</v>
      </c>
      <c r="T401" s="75">
        <v>0.1</v>
      </c>
    </row>
    <row r="402" spans="1:20" ht="17.25" x14ac:dyDescent="0.3">
      <c r="A402" s="9">
        <v>401</v>
      </c>
      <c r="B402" s="4" t="s">
        <v>37</v>
      </c>
      <c r="C402" s="5" t="s">
        <v>49</v>
      </c>
      <c r="D402" s="13">
        <v>27</v>
      </c>
      <c r="E402" s="19" t="s">
        <v>32</v>
      </c>
      <c r="F402" s="36">
        <f t="shared" ref="F402:T402" si="311">F395-F396-F397</f>
        <v>60</v>
      </c>
      <c r="G402" s="36">
        <f t="shared" si="311"/>
        <v>38</v>
      </c>
      <c r="H402" s="36">
        <f t="shared" si="311"/>
        <v>35.445555555555529</v>
      </c>
      <c r="I402" s="36">
        <f t="shared" si="311"/>
        <v>34.675000000000011</v>
      </c>
      <c r="J402" s="36">
        <f t="shared" si="311"/>
        <v>34.675000000000011</v>
      </c>
      <c r="K402" s="36">
        <f t="shared" si="311"/>
        <v>34.675000000000011</v>
      </c>
      <c r="L402" s="36">
        <f t="shared" si="311"/>
        <v>32.849999999999966</v>
      </c>
      <c r="M402" s="36">
        <f t="shared" si="311"/>
        <v>32.849999999999966</v>
      </c>
      <c r="N402" s="36">
        <f t="shared" si="311"/>
        <v>32.849999999999966</v>
      </c>
      <c r="O402" s="36">
        <f t="shared" si="311"/>
        <v>31.024999999999977</v>
      </c>
      <c r="P402" s="36">
        <f t="shared" si="311"/>
        <v>31.024999999999977</v>
      </c>
      <c r="Q402" s="36">
        <f t="shared" si="311"/>
        <v>31.024999999999977</v>
      </c>
      <c r="R402" s="36">
        <f t="shared" si="311"/>
        <v>31.024999999999977</v>
      </c>
      <c r="S402" s="36">
        <f t="shared" si="311"/>
        <v>29.199999999999989</v>
      </c>
      <c r="T402" s="37">
        <f t="shared" si="311"/>
        <v>29.199999999999989</v>
      </c>
    </row>
    <row r="403" spans="1:20" x14ac:dyDescent="0.3">
      <c r="A403" s="9">
        <v>402</v>
      </c>
      <c r="B403" s="4" t="s">
        <v>37</v>
      </c>
      <c r="C403" s="5" t="s">
        <v>49</v>
      </c>
      <c r="D403" s="13">
        <v>28</v>
      </c>
      <c r="E403" s="19" t="s">
        <v>17</v>
      </c>
      <c r="F403" s="21">
        <f>F406+F405+F404</f>
        <v>0</v>
      </c>
      <c r="G403" s="21">
        <f>G406+G405+G404</f>
        <v>0</v>
      </c>
      <c r="H403" s="21">
        <f t="shared" ref="H403:T403" si="312">H406+H405+H404</f>
        <v>0</v>
      </c>
      <c r="I403" s="21">
        <f t="shared" si="312"/>
        <v>0</v>
      </c>
      <c r="J403" s="21">
        <f t="shared" si="312"/>
        <v>0</v>
      </c>
      <c r="K403" s="21">
        <f t="shared" si="312"/>
        <v>0</v>
      </c>
      <c r="L403" s="21">
        <f t="shared" si="312"/>
        <v>0</v>
      </c>
      <c r="M403" s="21">
        <f t="shared" si="312"/>
        <v>0</v>
      </c>
      <c r="N403" s="21">
        <f t="shared" si="312"/>
        <v>0</v>
      </c>
      <c r="O403" s="21">
        <f t="shared" si="312"/>
        <v>0</v>
      </c>
      <c r="P403" s="21">
        <f t="shared" si="312"/>
        <v>0</v>
      </c>
      <c r="Q403" s="21">
        <f t="shared" si="312"/>
        <v>0</v>
      </c>
      <c r="R403" s="21">
        <f t="shared" si="312"/>
        <v>0</v>
      </c>
      <c r="S403" s="21">
        <f t="shared" si="312"/>
        <v>0</v>
      </c>
      <c r="T403" s="22">
        <f t="shared" si="312"/>
        <v>0</v>
      </c>
    </row>
    <row r="404" spans="1:20" ht="17.25" x14ac:dyDescent="0.3">
      <c r="A404" s="9">
        <v>403</v>
      </c>
      <c r="B404" s="4" t="s">
        <v>37</v>
      </c>
      <c r="C404" s="5" t="s">
        <v>49</v>
      </c>
      <c r="D404" s="13">
        <v>29</v>
      </c>
      <c r="E404" s="19" t="s">
        <v>33</v>
      </c>
      <c r="F404" s="21">
        <f>F385</f>
        <v>0</v>
      </c>
      <c r="G404" s="21">
        <f>G385</f>
        <v>0</v>
      </c>
      <c r="H404" s="21">
        <f t="shared" ref="H404:T404" si="313">H385</f>
        <v>0</v>
      </c>
      <c r="I404" s="21">
        <f t="shared" si="313"/>
        <v>0</v>
      </c>
      <c r="J404" s="21">
        <f t="shared" si="313"/>
        <v>0</v>
      </c>
      <c r="K404" s="21">
        <f t="shared" si="313"/>
        <v>0</v>
      </c>
      <c r="L404" s="21">
        <f t="shared" si="313"/>
        <v>0</v>
      </c>
      <c r="M404" s="21">
        <f t="shared" si="313"/>
        <v>0</v>
      </c>
      <c r="N404" s="21">
        <f t="shared" si="313"/>
        <v>0</v>
      </c>
      <c r="O404" s="21">
        <f t="shared" si="313"/>
        <v>0</v>
      </c>
      <c r="P404" s="21">
        <f t="shared" si="313"/>
        <v>0</v>
      </c>
      <c r="Q404" s="21">
        <f t="shared" si="313"/>
        <v>0</v>
      </c>
      <c r="R404" s="21">
        <f t="shared" si="313"/>
        <v>0</v>
      </c>
      <c r="S404" s="21">
        <f t="shared" si="313"/>
        <v>0</v>
      </c>
      <c r="T404" s="22">
        <f t="shared" si="313"/>
        <v>0</v>
      </c>
    </row>
    <row r="405" spans="1:20" ht="17.25" x14ac:dyDescent="0.3">
      <c r="A405" s="9">
        <v>404</v>
      </c>
      <c r="B405" s="4" t="s">
        <v>37</v>
      </c>
      <c r="C405" s="5" t="s">
        <v>49</v>
      </c>
      <c r="D405" s="13">
        <v>30</v>
      </c>
      <c r="E405" s="19" t="s">
        <v>34</v>
      </c>
      <c r="F405" s="21">
        <f t="shared" ref="F405:T405" si="314">F389</f>
        <v>0</v>
      </c>
      <c r="G405" s="21">
        <f t="shared" si="314"/>
        <v>0</v>
      </c>
      <c r="H405" s="21">
        <f t="shared" si="314"/>
        <v>0</v>
      </c>
      <c r="I405" s="21">
        <f t="shared" si="314"/>
        <v>0</v>
      </c>
      <c r="J405" s="21">
        <f t="shared" si="314"/>
        <v>0</v>
      </c>
      <c r="K405" s="21">
        <f t="shared" si="314"/>
        <v>0</v>
      </c>
      <c r="L405" s="21">
        <f t="shared" si="314"/>
        <v>0</v>
      </c>
      <c r="M405" s="21">
        <f t="shared" si="314"/>
        <v>0</v>
      </c>
      <c r="N405" s="21">
        <f t="shared" si="314"/>
        <v>0</v>
      </c>
      <c r="O405" s="21">
        <f t="shared" si="314"/>
        <v>0</v>
      </c>
      <c r="P405" s="21">
        <f t="shared" si="314"/>
        <v>0</v>
      </c>
      <c r="Q405" s="21">
        <f t="shared" si="314"/>
        <v>0</v>
      </c>
      <c r="R405" s="21">
        <f t="shared" si="314"/>
        <v>0</v>
      </c>
      <c r="S405" s="21">
        <f t="shared" si="314"/>
        <v>0</v>
      </c>
      <c r="T405" s="22">
        <f t="shared" si="314"/>
        <v>0</v>
      </c>
    </row>
    <row r="406" spans="1:20" ht="17.25" x14ac:dyDescent="0.3">
      <c r="A406" s="9">
        <v>405</v>
      </c>
      <c r="B406" s="4" t="s">
        <v>37</v>
      </c>
      <c r="C406" s="5" t="s">
        <v>49</v>
      </c>
      <c r="D406" s="13">
        <v>31</v>
      </c>
      <c r="E406" s="19" t="s">
        <v>35</v>
      </c>
      <c r="F406" s="21">
        <f t="shared" ref="F406:T406" si="315">F393</f>
        <v>0</v>
      </c>
      <c r="G406" s="21">
        <f t="shared" si="315"/>
        <v>0</v>
      </c>
      <c r="H406" s="21">
        <f t="shared" si="315"/>
        <v>0</v>
      </c>
      <c r="I406" s="21">
        <f t="shared" si="315"/>
        <v>0</v>
      </c>
      <c r="J406" s="21">
        <f t="shared" si="315"/>
        <v>0</v>
      </c>
      <c r="K406" s="21">
        <f t="shared" si="315"/>
        <v>0</v>
      </c>
      <c r="L406" s="21">
        <f t="shared" si="315"/>
        <v>0</v>
      </c>
      <c r="M406" s="21">
        <f t="shared" si="315"/>
        <v>0</v>
      </c>
      <c r="N406" s="21">
        <f t="shared" si="315"/>
        <v>0</v>
      </c>
      <c r="O406" s="21">
        <f t="shared" si="315"/>
        <v>0</v>
      </c>
      <c r="P406" s="21">
        <f t="shared" si="315"/>
        <v>0</v>
      </c>
      <c r="Q406" s="21">
        <f t="shared" si="315"/>
        <v>0</v>
      </c>
      <c r="R406" s="21">
        <f t="shared" si="315"/>
        <v>0</v>
      </c>
      <c r="S406" s="21">
        <f t="shared" si="315"/>
        <v>0</v>
      </c>
      <c r="T406" s="22">
        <f t="shared" si="315"/>
        <v>0</v>
      </c>
    </row>
    <row r="407" spans="1:20" x14ac:dyDescent="0.3">
      <c r="A407" s="9">
        <v>406</v>
      </c>
      <c r="B407" s="4" t="s">
        <v>37</v>
      </c>
      <c r="C407" s="5" t="s">
        <v>49</v>
      </c>
      <c r="D407" s="13">
        <v>32</v>
      </c>
      <c r="E407" s="19" t="s">
        <v>18</v>
      </c>
      <c r="F407" s="38" t="e">
        <f>(F408-F403)/F408</f>
        <v>#DIV/0!</v>
      </c>
      <c r="G407" s="38" t="e">
        <f>(G408-G403)/G408</f>
        <v>#DIV/0!</v>
      </c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40"/>
    </row>
    <row r="408" spans="1:20" x14ac:dyDescent="0.3">
      <c r="A408" s="9">
        <v>407</v>
      </c>
      <c r="B408" s="4" t="s">
        <v>37</v>
      </c>
      <c r="C408" s="5" t="s">
        <v>49</v>
      </c>
      <c r="D408" s="13">
        <v>33</v>
      </c>
      <c r="E408" s="19" t="s">
        <v>19</v>
      </c>
      <c r="F408" s="41">
        <v>0</v>
      </c>
      <c r="G408" s="41">
        <v>0</v>
      </c>
      <c r="H408" s="21">
        <f>H403/(1-H407)</f>
        <v>0</v>
      </c>
      <c r="I408" s="21">
        <f t="shared" ref="I408:T408" si="316">I403/(1-I407)</f>
        <v>0</v>
      </c>
      <c r="J408" s="21">
        <f t="shared" si="316"/>
        <v>0</v>
      </c>
      <c r="K408" s="21">
        <f t="shared" si="316"/>
        <v>0</v>
      </c>
      <c r="L408" s="21">
        <f t="shared" si="316"/>
        <v>0</v>
      </c>
      <c r="M408" s="21">
        <f t="shared" si="316"/>
        <v>0</v>
      </c>
      <c r="N408" s="21">
        <f t="shared" si="316"/>
        <v>0</v>
      </c>
      <c r="O408" s="21">
        <f t="shared" si="316"/>
        <v>0</v>
      </c>
      <c r="P408" s="21">
        <f t="shared" si="316"/>
        <v>0</v>
      </c>
      <c r="Q408" s="21">
        <f t="shared" si="316"/>
        <v>0</v>
      </c>
      <c r="R408" s="21">
        <f t="shared" si="316"/>
        <v>0</v>
      </c>
      <c r="S408" s="21">
        <f t="shared" si="316"/>
        <v>0</v>
      </c>
      <c r="T408" s="22">
        <f t="shared" si="316"/>
        <v>0</v>
      </c>
    </row>
    <row r="409" spans="1:20" ht="18" thickBot="1" x14ac:dyDescent="0.35">
      <c r="A409" s="42">
        <v>408</v>
      </c>
      <c r="B409" s="43" t="s">
        <v>37</v>
      </c>
      <c r="C409" s="44" t="s">
        <v>49</v>
      </c>
      <c r="D409" s="45">
        <v>34</v>
      </c>
      <c r="E409" s="46" t="s">
        <v>36</v>
      </c>
      <c r="F409" s="47">
        <f t="shared" ref="F409:T409" si="317">F408/365</f>
        <v>0</v>
      </c>
      <c r="G409" s="47">
        <f t="shared" si="317"/>
        <v>0</v>
      </c>
      <c r="H409" s="47">
        <f t="shared" si="317"/>
        <v>0</v>
      </c>
      <c r="I409" s="47">
        <f t="shared" si="317"/>
        <v>0</v>
      </c>
      <c r="J409" s="47">
        <f t="shared" si="317"/>
        <v>0</v>
      </c>
      <c r="K409" s="47">
        <f t="shared" si="317"/>
        <v>0</v>
      </c>
      <c r="L409" s="47">
        <f t="shared" si="317"/>
        <v>0</v>
      </c>
      <c r="M409" s="47">
        <f t="shared" si="317"/>
        <v>0</v>
      </c>
      <c r="N409" s="47">
        <f t="shared" si="317"/>
        <v>0</v>
      </c>
      <c r="O409" s="47">
        <f t="shared" si="317"/>
        <v>0</v>
      </c>
      <c r="P409" s="47">
        <f t="shared" si="317"/>
        <v>0</v>
      </c>
      <c r="Q409" s="47">
        <f t="shared" si="317"/>
        <v>0</v>
      </c>
      <c r="R409" s="47">
        <f t="shared" si="317"/>
        <v>0</v>
      </c>
      <c r="S409" s="47">
        <f t="shared" si="317"/>
        <v>0</v>
      </c>
      <c r="T409" s="48">
        <f t="shared" si="317"/>
        <v>0</v>
      </c>
    </row>
    <row r="410" spans="1:20" x14ac:dyDescent="0.3">
      <c r="A410" s="3">
        <v>409</v>
      </c>
      <c r="B410" s="4" t="s">
        <v>37</v>
      </c>
      <c r="C410" s="5" t="s">
        <v>77</v>
      </c>
      <c r="D410" s="4">
        <v>1</v>
      </c>
      <c r="E410" s="6" t="s">
        <v>5</v>
      </c>
      <c r="F410" s="7">
        <v>128</v>
      </c>
      <c r="G410" s="7">
        <v>136</v>
      </c>
      <c r="H410" s="68">
        <f>ROUND(G410*(1+'Rahvaarvu prognoos (Stat)'!F$3),0)</f>
        <v>134</v>
      </c>
      <c r="I410" s="68">
        <f>ROUND(H410*(1+'Rahvaarvu prognoos (Stat)'!G$3),0)</f>
        <v>133</v>
      </c>
      <c r="J410" s="68">
        <f>ROUND(I410*(1+'Rahvaarvu prognoos (Stat)'!H$3),0)</f>
        <v>131</v>
      </c>
      <c r="K410" s="68">
        <f>ROUND(J410*(1+'Rahvaarvu prognoos (Stat)'!I$3),0)</f>
        <v>130</v>
      </c>
      <c r="L410" s="68">
        <f>ROUND(K410*(1+'Rahvaarvu prognoos (Stat)'!J$3),0)</f>
        <v>129</v>
      </c>
      <c r="M410" s="68">
        <f>ROUND(L410*(1+'Rahvaarvu prognoos (Stat)'!K$3),0)</f>
        <v>128</v>
      </c>
      <c r="N410" s="68">
        <f>ROUND(M410*(1+'Rahvaarvu prognoos (Stat)'!L$3),0)</f>
        <v>126</v>
      </c>
      <c r="O410" s="68">
        <f>ROUND(N410*(1+'Rahvaarvu prognoos (Stat)'!M$3),0)</f>
        <v>125</v>
      </c>
      <c r="P410" s="68">
        <f>ROUND(O410*(1+'Rahvaarvu prognoos (Stat)'!N$3),0)</f>
        <v>123</v>
      </c>
      <c r="Q410" s="68">
        <f>ROUND(P410*(1+'Rahvaarvu prognoos (Stat)'!O$3),0)</f>
        <v>121</v>
      </c>
      <c r="R410" s="68">
        <f>ROUND(Q410*(1+'Rahvaarvu prognoos (Stat)'!P$3),0)</f>
        <v>119</v>
      </c>
      <c r="S410" s="68">
        <f>ROUND(R410*(1+'Rahvaarvu prognoos (Stat)'!Q$3),0)</f>
        <v>117</v>
      </c>
      <c r="T410" s="68">
        <f>ROUND(S410*(1+'Rahvaarvu prognoos (Stat)'!R$3),0)</f>
        <v>115</v>
      </c>
    </row>
    <row r="411" spans="1:20" x14ac:dyDescent="0.3">
      <c r="A411" s="9">
        <v>410</v>
      </c>
      <c r="B411" s="4" t="s">
        <v>37</v>
      </c>
      <c r="C411" s="5" t="s">
        <v>77</v>
      </c>
      <c r="D411" s="10">
        <v>2</v>
      </c>
      <c r="E411" s="11" t="s">
        <v>6</v>
      </c>
      <c r="F411" s="69">
        <v>5</v>
      </c>
      <c r="G411" s="69">
        <v>5</v>
      </c>
      <c r="H411" s="69">
        <v>5</v>
      </c>
      <c r="I411" s="69">
        <v>5</v>
      </c>
      <c r="J411" s="69">
        <v>5</v>
      </c>
      <c r="K411" s="69">
        <v>5</v>
      </c>
      <c r="L411" s="69">
        <v>5</v>
      </c>
      <c r="M411" s="69">
        <v>5</v>
      </c>
      <c r="N411" s="69">
        <v>5</v>
      </c>
      <c r="O411" s="69">
        <v>5</v>
      </c>
      <c r="P411" s="69">
        <v>5</v>
      </c>
      <c r="Q411" s="69">
        <v>5</v>
      </c>
      <c r="R411" s="69">
        <v>5</v>
      </c>
      <c r="S411" s="69">
        <v>5</v>
      </c>
      <c r="T411" s="69">
        <v>5</v>
      </c>
    </row>
    <row r="412" spans="1:20" x14ac:dyDescent="0.3">
      <c r="A412" s="9">
        <v>411</v>
      </c>
      <c r="B412" s="4" t="s">
        <v>37</v>
      </c>
      <c r="C412" s="5" t="s">
        <v>77</v>
      </c>
      <c r="D412" s="13">
        <v>3</v>
      </c>
      <c r="E412" s="14" t="s">
        <v>7</v>
      </c>
      <c r="F412" s="70">
        <v>15</v>
      </c>
      <c r="G412" s="70">
        <v>15</v>
      </c>
      <c r="H412" s="70">
        <v>15</v>
      </c>
      <c r="I412" s="70">
        <v>15</v>
      </c>
      <c r="J412" s="70">
        <v>15</v>
      </c>
      <c r="K412" s="70">
        <v>15</v>
      </c>
      <c r="L412" s="70">
        <v>15</v>
      </c>
      <c r="M412" s="70">
        <v>15</v>
      </c>
      <c r="N412" s="70">
        <v>15</v>
      </c>
      <c r="O412" s="70">
        <v>15</v>
      </c>
      <c r="P412" s="70">
        <v>15</v>
      </c>
      <c r="Q412" s="70">
        <v>15</v>
      </c>
      <c r="R412" s="70">
        <v>15</v>
      </c>
      <c r="S412" s="70">
        <v>15</v>
      </c>
      <c r="T412" s="70">
        <v>15</v>
      </c>
    </row>
    <row r="413" spans="1:20" x14ac:dyDescent="0.3">
      <c r="A413" s="9">
        <v>412</v>
      </c>
      <c r="B413" s="4" t="s">
        <v>37</v>
      </c>
      <c r="C413" s="5" t="s">
        <v>77</v>
      </c>
      <c r="D413" s="13">
        <v>4</v>
      </c>
      <c r="E413" s="14" t="s">
        <v>8</v>
      </c>
      <c r="F413" s="17">
        <f t="shared" ref="F413:T413" si="318">F412/F410</f>
        <v>0.1171875</v>
      </c>
      <c r="G413" s="17">
        <f t="shared" si="318"/>
        <v>0.11029411764705882</v>
      </c>
      <c r="H413" s="17">
        <f t="shared" si="318"/>
        <v>0.11194029850746269</v>
      </c>
      <c r="I413" s="17">
        <f t="shared" si="318"/>
        <v>0.11278195488721804</v>
      </c>
      <c r="J413" s="17">
        <f t="shared" si="318"/>
        <v>0.11450381679389313</v>
      </c>
      <c r="K413" s="17">
        <f t="shared" si="318"/>
        <v>0.11538461538461539</v>
      </c>
      <c r="L413" s="17">
        <f t="shared" si="318"/>
        <v>0.11627906976744186</v>
      </c>
      <c r="M413" s="17">
        <f t="shared" si="318"/>
        <v>0.1171875</v>
      </c>
      <c r="N413" s="17">
        <f t="shared" si="318"/>
        <v>0.11904761904761904</v>
      </c>
      <c r="O413" s="17">
        <f t="shared" si="318"/>
        <v>0.12</v>
      </c>
      <c r="P413" s="17">
        <f t="shared" si="318"/>
        <v>0.12195121951219512</v>
      </c>
      <c r="Q413" s="17">
        <f t="shared" si="318"/>
        <v>0.12396694214876033</v>
      </c>
      <c r="R413" s="17">
        <f t="shared" si="318"/>
        <v>0.12605042016806722</v>
      </c>
      <c r="S413" s="17">
        <f t="shared" si="318"/>
        <v>0.12820512820512819</v>
      </c>
      <c r="T413" s="18">
        <f t="shared" si="318"/>
        <v>0.13043478260869565</v>
      </c>
    </row>
    <row r="414" spans="1:20" x14ac:dyDescent="0.3">
      <c r="A414" s="9">
        <v>413</v>
      </c>
      <c r="B414" s="4" t="s">
        <v>37</v>
      </c>
      <c r="C414" s="5" t="s">
        <v>77</v>
      </c>
      <c r="D414" s="13">
        <v>5</v>
      </c>
      <c r="E414" s="14" t="s">
        <v>93</v>
      </c>
      <c r="F414" s="69">
        <v>0</v>
      </c>
      <c r="G414" s="69">
        <v>0</v>
      </c>
      <c r="H414" s="69">
        <v>0</v>
      </c>
      <c r="I414" s="69">
        <v>0</v>
      </c>
      <c r="J414" s="69">
        <v>0</v>
      </c>
      <c r="K414" s="69">
        <v>0</v>
      </c>
      <c r="L414" s="69">
        <v>0</v>
      </c>
      <c r="M414" s="69">
        <v>0</v>
      </c>
      <c r="N414" s="69">
        <v>0</v>
      </c>
      <c r="O414" s="69">
        <v>0</v>
      </c>
      <c r="P414" s="69">
        <v>0</v>
      </c>
      <c r="Q414" s="69">
        <v>0</v>
      </c>
      <c r="R414" s="69">
        <v>0</v>
      </c>
      <c r="S414" s="69">
        <v>0</v>
      </c>
      <c r="T414" s="69">
        <v>0</v>
      </c>
    </row>
    <row r="415" spans="1:20" x14ac:dyDescent="0.3">
      <c r="A415" s="9">
        <v>414</v>
      </c>
      <c r="B415" s="4" t="s">
        <v>37</v>
      </c>
      <c r="C415" s="5" t="s">
        <v>77</v>
      </c>
      <c r="D415" s="13">
        <v>6</v>
      </c>
      <c r="E415" s="14" t="s">
        <v>9</v>
      </c>
      <c r="F415" s="70">
        <v>0</v>
      </c>
      <c r="G415" s="70">
        <v>0</v>
      </c>
      <c r="H415" s="70">
        <v>0</v>
      </c>
      <c r="I415" s="70">
        <v>0</v>
      </c>
      <c r="J415" s="70">
        <v>0</v>
      </c>
      <c r="K415" s="70">
        <v>0</v>
      </c>
      <c r="L415" s="70">
        <v>0</v>
      </c>
      <c r="M415" s="70">
        <v>0</v>
      </c>
      <c r="N415" s="70">
        <v>0</v>
      </c>
      <c r="O415" s="70">
        <v>0</v>
      </c>
      <c r="P415" s="70">
        <v>0</v>
      </c>
      <c r="Q415" s="70">
        <v>0</v>
      </c>
      <c r="R415" s="70">
        <v>0</v>
      </c>
      <c r="S415" s="70">
        <v>0</v>
      </c>
      <c r="T415" s="70">
        <v>0</v>
      </c>
    </row>
    <row r="416" spans="1:20" x14ac:dyDescent="0.3">
      <c r="A416" s="9">
        <v>415</v>
      </c>
      <c r="B416" s="4" t="s">
        <v>37</v>
      </c>
      <c r="C416" s="5" t="s">
        <v>77</v>
      </c>
      <c r="D416" s="13">
        <v>7</v>
      </c>
      <c r="E416" s="14" t="s">
        <v>8</v>
      </c>
      <c r="F416" s="17">
        <f>F415/F410</f>
        <v>0</v>
      </c>
      <c r="G416" s="17">
        <f>G415/G410</f>
        <v>0</v>
      </c>
      <c r="H416" s="17">
        <f t="shared" ref="H416:T416" si="319">H415/H410</f>
        <v>0</v>
      </c>
      <c r="I416" s="17">
        <f t="shared" si="319"/>
        <v>0</v>
      </c>
      <c r="J416" s="17">
        <f t="shared" si="319"/>
        <v>0</v>
      </c>
      <c r="K416" s="17">
        <f t="shared" si="319"/>
        <v>0</v>
      </c>
      <c r="L416" s="17">
        <f t="shared" si="319"/>
        <v>0</v>
      </c>
      <c r="M416" s="17">
        <f t="shared" si="319"/>
        <v>0</v>
      </c>
      <c r="N416" s="17">
        <f t="shared" si="319"/>
        <v>0</v>
      </c>
      <c r="O416" s="17">
        <f t="shared" si="319"/>
        <v>0</v>
      </c>
      <c r="P416" s="17">
        <f t="shared" si="319"/>
        <v>0</v>
      </c>
      <c r="Q416" s="17">
        <f t="shared" si="319"/>
        <v>0</v>
      </c>
      <c r="R416" s="17">
        <f t="shared" si="319"/>
        <v>0</v>
      </c>
      <c r="S416" s="17">
        <f t="shared" si="319"/>
        <v>0</v>
      </c>
      <c r="T416" s="18">
        <f t="shared" si="319"/>
        <v>0</v>
      </c>
    </row>
    <row r="417" spans="1:20" ht="17.25" x14ac:dyDescent="0.3">
      <c r="A417" s="9">
        <v>416</v>
      </c>
      <c r="B417" s="4" t="s">
        <v>37</v>
      </c>
      <c r="C417" s="5" t="s">
        <v>77</v>
      </c>
      <c r="D417" s="13">
        <v>8</v>
      </c>
      <c r="E417" s="19" t="s">
        <v>23</v>
      </c>
      <c r="F417" s="71"/>
      <c r="G417" s="71"/>
      <c r="H417" s="21">
        <f>H433*H412*365/1000</f>
        <v>366.82499999999999</v>
      </c>
      <c r="I417" s="21">
        <f t="shared" ref="I417:T417" si="320">I433*I412*365/1000</f>
        <v>366.82499999999999</v>
      </c>
      <c r="J417" s="21">
        <f t="shared" si="320"/>
        <v>366.82499999999999</v>
      </c>
      <c r="K417" s="21">
        <f t="shared" si="320"/>
        <v>366.82499999999999</v>
      </c>
      <c r="L417" s="21">
        <f t="shared" si="320"/>
        <v>366.82499999999999</v>
      </c>
      <c r="M417" s="21">
        <f t="shared" si="320"/>
        <v>366.82499999999999</v>
      </c>
      <c r="N417" s="21">
        <f t="shared" si="320"/>
        <v>366.82499999999999</v>
      </c>
      <c r="O417" s="21">
        <f t="shared" si="320"/>
        <v>366.82499999999999</v>
      </c>
      <c r="P417" s="21">
        <f t="shared" si="320"/>
        <v>366.82499999999999</v>
      </c>
      <c r="Q417" s="21">
        <f t="shared" si="320"/>
        <v>366.82499999999999</v>
      </c>
      <c r="R417" s="21">
        <f t="shared" si="320"/>
        <v>366.82499999999999</v>
      </c>
      <c r="S417" s="21">
        <f t="shared" si="320"/>
        <v>366.82499999999999</v>
      </c>
      <c r="T417" s="22">
        <f t="shared" si="320"/>
        <v>366.82499999999999</v>
      </c>
    </row>
    <row r="418" spans="1:20" x14ac:dyDescent="0.3">
      <c r="A418" s="9">
        <v>417</v>
      </c>
      <c r="B418" s="4" t="s">
        <v>37</v>
      </c>
      <c r="C418" s="5" t="s">
        <v>77</v>
      </c>
      <c r="D418" s="13">
        <v>9</v>
      </c>
      <c r="E418" s="19" t="s">
        <v>10</v>
      </c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4"/>
    </row>
    <row r="419" spans="1:20" ht="17.25" x14ac:dyDescent="0.3">
      <c r="A419" s="9">
        <v>418</v>
      </c>
      <c r="B419" s="4" t="s">
        <v>37</v>
      </c>
      <c r="C419" s="5" t="s">
        <v>77</v>
      </c>
      <c r="D419" s="13">
        <v>10</v>
      </c>
      <c r="E419" s="19" t="s">
        <v>24</v>
      </c>
      <c r="F419" s="71">
        <v>0</v>
      </c>
      <c r="G419" s="71">
        <v>0</v>
      </c>
      <c r="H419" s="21">
        <f>(H433*365/1000)*H415*0.9</f>
        <v>0</v>
      </c>
      <c r="I419" s="21">
        <f t="shared" ref="I419:T419" si="321">(I433*365/1000)*I415*0.9</f>
        <v>0</v>
      </c>
      <c r="J419" s="21">
        <f t="shared" si="321"/>
        <v>0</v>
      </c>
      <c r="K419" s="21">
        <f t="shared" si="321"/>
        <v>0</v>
      </c>
      <c r="L419" s="21">
        <f t="shared" si="321"/>
        <v>0</v>
      </c>
      <c r="M419" s="21">
        <f t="shared" si="321"/>
        <v>0</v>
      </c>
      <c r="N419" s="21">
        <f t="shared" si="321"/>
        <v>0</v>
      </c>
      <c r="O419" s="21">
        <f t="shared" si="321"/>
        <v>0</v>
      </c>
      <c r="P419" s="21">
        <f t="shared" si="321"/>
        <v>0</v>
      </c>
      <c r="Q419" s="21">
        <f t="shared" si="321"/>
        <v>0</v>
      </c>
      <c r="R419" s="21">
        <f t="shared" si="321"/>
        <v>0</v>
      </c>
      <c r="S419" s="21">
        <f t="shared" si="321"/>
        <v>0</v>
      </c>
      <c r="T419" s="21">
        <f t="shared" si="321"/>
        <v>0</v>
      </c>
    </row>
    <row r="420" spans="1:20" x14ac:dyDescent="0.3">
      <c r="A420" s="9">
        <v>419</v>
      </c>
      <c r="B420" s="4" t="s">
        <v>37</v>
      </c>
      <c r="C420" s="5" t="s">
        <v>77</v>
      </c>
      <c r="D420" s="13">
        <v>11</v>
      </c>
      <c r="E420" s="19" t="s">
        <v>11</v>
      </c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26"/>
    </row>
    <row r="421" spans="1:20" ht="17.25" x14ac:dyDescent="0.3">
      <c r="A421" s="9">
        <v>420</v>
      </c>
      <c r="B421" s="4" t="s">
        <v>37</v>
      </c>
      <c r="C421" s="5" t="s">
        <v>77</v>
      </c>
      <c r="D421" s="13">
        <v>12</v>
      </c>
      <c r="E421" s="19" t="s">
        <v>25</v>
      </c>
      <c r="F421" s="71">
        <v>0</v>
      </c>
      <c r="G421" s="71">
        <v>0</v>
      </c>
      <c r="H421" s="71">
        <v>0</v>
      </c>
      <c r="I421" s="71">
        <v>0</v>
      </c>
      <c r="J421" s="71">
        <v>0</v>
      </c>
      <c r="K421" s="71">
        <v>0</v>
      </c>
      <c r="L421" s="71">
        <v>0</v>
      </c>
      <c r="M421" s="71">
        <v>0</v>
      </c>
      <c r="N421" s="71">
        <v>0</v>
      </c>
      <c r="O421" s="71">
        <v>0</v>
      </c>
      <c r="P421" s="71">
        <v>0</v>
      </c>
      <c r="Q421" s="71">
        <v>0</v>
      </c>
      <c r="R421" s="71">
        <v>0</v>
      </c>
      <c r="S421" s="71">
        <v>0</v>
      </c>
      <c r="T421" s="71">
        <v>0</v>
      </c>
    </row>
    <row r="422" spans="1:20" x14ac:dyDescent="0.3">
      <c r="A422" s="9">
        <v>421</v>
      </c>
      <c r="B422" s="4" t="s">
        <v>37</v>
      </c>
      <c r="C422" s="5" t="s">
        <v>77</v>
      </c>
      <c r="D422" s="13">
        <v>13</v>
      </c>
      <c r="E422" s="19" t="s">
        <v>10</v>
      </c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</row>
    <row r="423" spans="1:20" ht="17.25" x14ac:dyDescent="0.3">
      <c r="A423" s="9">
        <v>422</v>
      </c>
      <c r="B423" s="4" t="s">
        <v>37</v>
      </c>
      <c r="C423" s="5" t="s">
        <v>77</v>
      </c>
      <c r="D423" s="13">
        <v>14</v>
      </c>
      <c r="E423" s="19" t="s">
        <v>26</v>
      </c>
      <c r="F423" s="71">
        <v>0</v>
      </c>
      <c r="G423" s="71">
        <v>0</v>
      </c>
      <c r="H423" s="71">
        <v>0</v>
      </c>
      <c r="I423" s="71">
        <v>0</v>
      </c>
      <c r="J423" s="71">
        <v>0</v>
      </c>
      <c r="K423" s="71">
        <v>0</v>
      </c>
      <c r="L423" s="71">
        <v>0</v>
      </c>
      <c r="M423" s="71">
        <v>0</v>
      </c>
      <c r="N423" s="71">
        <v>0</v>
      </c>
      <c r="O423" s="71">
        <v>0</v>
      </c>
      <c r="P423" s="71">
        <v>0</v>
      </c>
      <c r="Q423" s="71">
        <v>0</v>
      </c>
      <c r="R423" s="71">
        <v>0</v>
      </c>
      <c r="S423" s="71">
        <v>0</v>
      </c>
      <c r="T423" s="71">
        <v>0</v>
      </c>
    </row>
    <row r="424" spans="1:20" x14ac:dyDescent="0.3">
      <c r="A424" s="9">
        <v>423</v>
      </c>
      <c r="B424" s="4" t="s">
        <v>37</v>
      </c>
      <c r="C424" s="5" t="s">
        <v>77</v>
      </c>
      <c r="D424" s="13">
        <v>15</v>
      </c>
      <c r="E424" s="19" t="s">
        <v>12</v>
      </c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</row>
    <row r="425" spans="1:20" ht="17.25" x14ac:dyDescent="0.3">
      <c r="A425" s="9">
        <v>424</v>
      </c>
      <c r="B425" s="4" t="s">
        <v>37</v>
      </c>
      <c r="C425" s="5" t="s">
        <v>77</v>
      </c>
      <c r="D425" s="13">
        <v>16</v>
      </c>
      <c r="E425" s="19" t="s">
        <v>27</v>
      </c>
      <c r="F425" s="71">
        <v>0</v>
      </c>
      <c r="G425" s="71">
        <v>0</v>
      </c>
      <c r="H425" s="71">
        <v>0</v>
      </c>
      <c r="I425" s="71">
        <v>0</v>
      </c>
      <c r="J425" s="71">
        <v>0</v>
      </c>
      <c r="K425" s="71">
        <v>0</v>
      </c>
      <c r="L425" s="71">
        <v>0</v>
      </c>
      <c r="M425" s="71">
        <v>0</v>
      </c>
      <c r="N425" s="71">
        <v>0</v>
      </c>
      <c r="O425" s="71">
        <v>0</v>
      </c>
      <c r="P425" s="71">
        <v>0</v>
      </c>
      <c r="Q425" s="71">
        <v>0</v>
      </c>
      <c r="R425" s="71">
        <v>0</v>
      </c>
      <c r="S425" s="71">
        <v>0</v>
      </c>
      <c r="T425" s="71">
        <v>0</v>
      </c>
    </row>
    <row r="426" spans="1:20" x14ac:dyDescent="0.3">
      <c r="A426" s="9">
        <v>425</v>
      </c>
      <c r="B426" s="4" t="s">
        <v>37</v>
      </c>
      <c r="C426" s="5" t="s">
        <v>77</v>
      </c>
      <c r="D426" s="13">
        <v>17</v>
      </c>
      <c r="E426" s="19" t="s">
        <v>10</v>
      </c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</row>
    <row r="427" spans="1:20" ht="17.25" x14ac:dyDescent="0.3">
      <c r="A427" s="9">
        <v>426</v>
      </c>
      <c r="B427" s="4" t="s">
        <v>37</v>
      </c>
      <c r="C427" s="5" t="s">
        <v>77</v>
      </c>
      <c r="D427" s="13">
        <v>18</v>
      </c>
      <c r="E427" s="19" t="s">
        <v>28</v>
      </c>
      <c r="F427" s="71">
        <v>0</v>
      </c>
      <c r="G427" s="71">
        <v>0</v>
      </c>
      <c r="H427" s="71">
        <v>0</v>
      </c>
      <c r="I427" s="71">
        <v>0</v>
      </c>
      <c r="J427" s="71">
        <v>0</v>
      </c>
      <c r="K427" s="71">
        <v>0</v>
      </c>
      <c r="L427" s="71">
        <v>0</v>
      </c>
      <c r="M427" s="71">
        <v>0</v>
      </c>
      <c r="N427" s="71">
        <v>0</v>
      </c>
      <c r="O427" s="71">
        <v>0</v>
      </c>
      <c r="P427" s="71">
        <v>0</v>
      </c>
      <c r="Q427" s="71">
        <v>0</v>
      </c>
      <c r="R427" s="71">
        <v>0</v>
      </c>
      <c r="S427" s="71">
        <v>0</v>
      </c>
      <c r="T427" s="71">
        <v>0</v>
      </c>
    </row>
    <row r="428" spans="1:20" x14ac:dyDescent="0.3">
      <c r="A428" s="9">
        <v>427</v>
      </c>
      <c r="B428" s="4" t="s">
        <v>37</v>
      </c>
      <c r="C428" s="5" t="s">
        <v>77</v>
      </c>
      <c r="D428" s="13">
        <v>19</v>
      </c>
      <c r="E428" s="19" t="s">
        <v>12</v>
      </c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26"/>
    </row>
    <row r="429" spans="1:20" ht="17.25" x14ac:dyDescent="0.3">
      <c r="A429" s="9">
        <v>428</v>
      </c>
      <c r="B429" s="4" t="s">
        <v>37</v>
      </c>
      <c r="C429" s="5" t="s">
        <v>77</v>
      </c>
      <c r="D429" s="13">
        <v>20</v>
      </c>
      <c r="E429" s="19" t="s">
        <v>29</v>
      </c>
      <c r="F429" s="74"/>
      <c r="G429" s="74"/>
      <c r="H429" s="21">
        <f>(H430+H431)/(1-H435)</f>
        <v>431.55882352941177</v>
      </c>
      <c r="I429" s="21">
        <f t="shared" ref="I429:T429" si="322">(I430+I431)/(1-I435)</f>
        <v>431.55882352941177</v>
      </c>
      <c r="J429" s="21">
        <f t="shared" si="322"/>
        <v>431.55882352941177</v>
      </c>
      <c r="K429" s="21">
        <f t="shared" si="322"/>
        <v>431.55882352941177</v>
      </c>
      <c r="L429" s="21">
        <f t="shared" si="322"/>
        <v>431.55882352941177</v>
      </c>
      <c r="M429" s="21">
        <f t="shared" si="322"/>
        <v>431.55882352941177</v>
      </c>
      <c r="N429" s="21">
        <f t="shared" si="322"/>
        <v>431.55882352941177</v>
      </c>
      <c r="O429" s="21">
        <f t="shared" si="322"/>
        <v>431.55882352941177</v>
      </c>
      <c r="P429" s="21">
        <f t="shared" si="322"/>
        <v>431.55882352941177</v>
      </c>
      <c r="Q429" s="21">
        <f t="shared" si="322"/>
        <v>431.55882352941177</v>
      </c>
      <c r="R429" s="21">
        <f t="shared" si="322"/>
        <v>431.55882352941177</v>
      </c>
      <c r="S429" s="21">
        <f t="shared" si="322"/>
        <v>431.55882352941177</v>
      </c>
      <c r="T429" s="21">
        <f t="shared" si="322"/>
        <v>431.55882352941177</v>
      </c>
    </row>
    <row r="430" spans="1:20" x14ac:dyDescent="0.3">
      <c r="A430" s="9">
        <v>429</v>
      </c>
      <c r="B430" s="4" t="s">
        <v>37</v>
      </c>
      <c r="C430" s="5" t="s">
        <v>77</v>
      </c>
      <c r="D430" s="13">
        <v>21</v>
      </c>
      <c r="E430" s="19" t="s">
        <v>13</v>
      </c>
      <c r="F430" s="74"/>
      <c r="G430" s="74"/>
      <c r="H430" s="74">
        <v>0</v>
      </c>
      <c r="I430" s="74">
        <v>0</v>
      </c>
      <c r="J430" s="74">
        <v>0</v>
      </c>
      <c r="K430" s="74">
        <v>0</v>
      </c>
      <c r="L430" s="74">
        <v>0</v>
      </c>
      <c r="M430" s="74">
        <v>0</v>
      </c>
      <c r="N430" s="74">
        <v>0</v>
      </c>
      <c r="O430" s="74">
        <v>0</v>
      </c>
      <c r="P430" s="74">
        <v>0</v>
      </c>
      <c r="Q430" s="74">
        <v>0</v>
      </c>
      <c r="R430" s="74">
        <v>0</v>
      </c>
      <c r="S430" s="74">
        <v>0</v>
      </c>
      <c r="T430" s="74">
        <v>0</v>
      </c>
    </row>
    <row r="431" spans="1:20" ht="17.25" x14ac:dyDescent="0.3">
      <c r="A431" s="9">
        <v>430</v>
      </c>
      <c r="B431" s="4" t="s">
        <v>37</v>
      </c>
      <c r="C431" s="5" t="s">
        <v>77</v>
      </c>
      <c r="D431" s="13">
        <v>22</v>
      </c>
      <c r="E431" s="19" t="s">
        <v>30</v>
      </c>
      <c r="F431" s="32">
        <f>F417+F421+F425</f>
        <v>0</v>
      </c>
      <c r="G431" s="32">
        <f>G417+G421+G425</f>
        <v>0</v>
      </c>
      <c r="H431" s="21">
        <f t="shared" ref="H431:T431" si="323">H417+H421+H425</f>
        <v>366.82499999999999</v>
      </c>
      <c r="I431" s="21">
        <f t="shared" si="323"/>
        <v>366.82499999999999</v>
      </c>
      <c r="J431" s="21">
        <f t="shared" si="323"/>
        <v>366.82499999999999</v>
      </c>
      <c r="K431" s="21">
        <f t="shared" si="323"/>
        <v>366.82499999999999</v>
      </c>
      <c r="L431" s="21">
        <f t="shared" si="323"/>
        <v>366.82499999999999</v>
      </c>
      <c r="M431" s="21">
        <f t="shared" si="323"/>
        <v>366.82499999999999</v>
      </c>
      <c r="N431" s="21">
        <f t="shared" si="323"/>
        <v>366.82499999999999</v>
      </c>
      <c r="O431" s="21">
        <f t="shared" si="323"/>
        <v>366.82499999999999</v>
      </c>
      <c r="P431" s="21">
        <f t="shared" si="323"/>
        <v>366.82499999999999</v>
      </c>
      <c r="Q431" s="21">
        <f t="shared" si="323"/>
        <v>366.82499999999999</v>
      </c>
      <c r="R431" s="21">
        <f t="shared" si="323"/>
        <v>366.82499999999999</v>
      </c>
      <c r="S431" s="21">
        <f t="shared" si="323"/>
        <v>366.82499999999999</v>
      </c>
      <c r="T431" s="22">
        <f t="shared" si="323"/>
        <v>366.82499999999999</v>
      </c>
    </row>
    <row r="432" spans="1:20" ht="17.25" x14ac:dyDescent="0.3">
      <c r="A432" s="9">
        <v>431</v>
      </c>
      <c r="B432" s="4" t="s">
        <v>37</v>
      </c>
      <c r="C432" s="5" t="s">
        <v>77</v>
      </c>
      <c r="D432" s="13">
        <v>23</v>
      </c>
      <c r="E432" s="19" t="s">
        <v>31</v>
      </c>
      <c r="F432" s="32">
        <f>F431/365</f>
        <v>0</v>
      </c>
      <c r="G432" s="32">
        <f>G431/365</f>
        <v>0</v>
      </c>
      <c r="H432" s="21">
        <f t="shared" ref="H432:T432" si="324">H431/365</f>
        <v>1.0049999999999999</v>
      </c>
      <c r="I432" s="21">
        <f t="shared" si="324"/>
        <v>1.0049999999999999</v>
      </c>
      <c r="J432" s="21">
        <f t="shared" si="324"/>
        <v>1.0049999999999999</v>
      </c>
      <c r="K432" s="21">
        <f t="shared" si="324"/>
        <v>1.0049999999999999</v>
      </c>
      <c r="L432" s="21">
        <f t="shared" si="324"/>
        <v>1.0049999999999999</v>
      </c>
      <c r="M432" s="21">
        <f t="shared" si="324"/>
        <v>1.0049999999999999</v>
      </c>
      <c r="N432" s="21">
        <f t="shared" si="324"/>
        <v>1.0049999999999999</v>
      </c>
      <c r="O432" s="21">
        <f t="shared" si="324"/>
        <v>1.0049999999999999</v>
      </c>
      <c r="P432" s="21">
        <f t="shared" si="324"/>
        <v>1.0049999999999999</v>
      </c>
      <c r="Q432" s="21">
        <f t="shared" si="324"/>
        <v>1.0049999999999999</v>
      </c>
      <c r="R432" s="21">
        <f t="shared" si="324"/>
        <v>1.0049999999999999</v>
      </c>
      <c r="S432" s="21">
        <f t="shared" si="324"/>
        <v>1.0049999999999999</v>
      </c>
      <c r="T432" s="22">
        <f t="shared" si="324"/>
        <v>1.0049999999999999</v>
      </c>
    </row>
    <row r="433" spans="1:20" x14ac:dyDescent="0.3">
      <c r="A433" s="9">
        <v>432</v>
      </c>
      <c r="B433" s="4" t="s">
        <v>37</v>
      </c>
      <c r="C433" s="5" t="s">
        <v>77</v>
      </c>
      <c r="D433" s="13">
        <v>24</v>
      </c>
      <c r="E433" s="19" t="s">
        <v>14</v>
      </c>
      <c r="F433" s="33">
        <f>(F417)/F412*1000/365</f>
        <v>0</v>
      </c>
      <c r="G433" s="33">
        <f>(G417)/G412*1000/365</f>
        <v>0</v>
      </c>
      <c r="H433" s="71">
        <v>67</v>
      </c>
      <c r="I433" s="71">
        <v>67</v>
      </c>
      <c r="J433" s="71">
        <v>67</v>
      </c>
      <c r="K433" s="71">
        <v>67</v>
      </c>
      <c r="L433" s="71">
        <v>67</v>
      </c>
      <c r="M433" s="71">
        <v>67</v>
      </c>
      <c r="N433" s="71">
        <v>67</v>
      </c>
      <c r="O433" s="71">
        <v>67</v>
      </c>
      <c r="P433" s="71">
        <v>67</v>
      </c>
      <c r="Q433" s="71">
        <v>67</v>
      </c>
      <c r="R433" s="71">
        <v>67</v>
      </c>
      <c r="S433" s="71">
        <v>67</v>
      </c>
      <c r="T433" s="71">
        <v>67</v>
      </c>
    </row>
    <row r="434" spans="1:20" x14ac:dyDescent="0.3">
      <c r="A434" s="9">
        <v>433</v>
      </c>
      <c r="B434" s="4" t="s">
        <v>37</v>
      </c>
      <c r="C434" s="5" t="s">
        <v>77</v>
      </c>
      <c r="D434" s="13">
        <v>25</v>
      </c>
      <c r="E434" s="19" t="s">
        <v>15</v>
      </c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26"/>
    </row>
    <row r="435" spans="1:20" x14ac:dyDescent="0.3">
      <c r="A435" s="9">
        <v>434</v>
      </c>
      <c r="B435" s="4" t="s">
        <v>37</v>
      </c>
      <c r="C435" s="5" t="s">
        <v>77</v>
      </c>
      <c r="D435" s="13">
        <v>26</v>
      </c>
      <c r="E435" s="19" t="s">
        <v>16</v>
      </c>
      <c r="F435" s="34" t="e">
        <f>(F429-F431-F430)/F429</f>
        <v>#DIV/0!</v>
      </c>
      <c r="G435" s="34" t="e">
        <f>(G429-G431-G430)/G429</f>
        <v>#DIV/0!</v>
      </c>
      <c r="H435" s="75">
        <v>0.15</v>
      </c>
      <c r="I435" s="75">
        <v>0.15</v>
      </c>
      <c r="J435" s="75">
        <v>0.15</v>
      </c>
      <c r="K435" s="75">
        <v>0.15</v>
      </c>
      <c r="L435" s="75">
        <v>0.15</v>
      </c>
      <c r="M435" s="75">
        <v>0.15</v>
      </c>
      <c r="N435" s="75">
        <v>0.15</v>
      </c>
      <c r="O435" s="75">
        <v>0.15</v>
      </c>
      <c r="P435" s="75">
        <v>0.15</v>
      </c>
      <c r="Q435" s="75">
        <v>0.15</v>
      </c>
      <c r="R435" s="75">
        <v>0.15</v>
      </c>
      <c r="S435" s="75">
        <v>0.15</v>
      </c>
      <c r="T435" s="75">
        <v>0.15</v>
      </c>
    </row>
    <row r="436" spans="1:20" ht="17.25" x14ac:dyDescent="0.3">
      <c r="A436" s="9">
        <v>435</v>
      </c>
      <c r="B436" s="4" t="s">
        <v>37</v>
      </c>
      <c r="C436" s="5" t="s">
        <v>77</v>
      </c>
      <c r="D436" s="13">
        <v>27</v>
      </c>
      <c r="E436" s="19" t="s">
        <v>32</v>
      </c>
      <c r="F436" s="36">
        <f t="shared" ref="F436:T436" si="325">F429-F430-F431</f>
        <v>0</v>
      </c>
      <c r="G436" s="36">
        <f t="shared" si="325"/>
        <v>0</v>
      </c>
      <c r="H436" s="36">
        <f t="shared" si="325"/>
        <v>64.733823529411779</v>
      </c>
      <c r="I436" s="36">
        <f t="shared" si="325"/>
        <v>64.733823529411779</v>
      </c>
      <c r="J436" s="36">
        <f t="shared" si="325"/>
        <v>64.733823529411779</v>
      </c>
      <c r="K436" s="36">
        <f t="shared" si="325"/>
        <v>64.733823529411779</v>
      </c>
      <c r="L436" s="36">
        <f t="shared" si="325"/>
        <v>64.733823529411779</v>
      </c>
      <c r="M436" s="36">
        <f t="shared" si="325"/>
        <v>64.733823529411779</v>
      </c>
      <c r="N436" s="36">
        <f t="shared" si="325"/>
        <v>64.733823529411779</v>
      </c>
      <c r="O436" s="36">
        <f t="shared" si="325"/>
        <v>64.733823529411779</v>
      </c>
      <c r="P436" s="36">
        <f t="shared" si="325"/>
        <v>64.733823529411779</v>
      </c>
      <c r="Q436" s="36">
        <f t="shared" si="325"/>
        <v>64.733823529411779</v>
      </c>
      <c r="R436" s="36">
        <f t="shared" si="325"/>
        <v>64.733823529411779</v>
      </c>
      <c r="S436" s="36">
        <f t="shared" si="325"/>
        <v>64.733823529411779</v>
      </c>
      <c r="T436" s="37">
        <f t="shared" si="325"/>
        <v>64.733823529411779</v>
      </c>
    </row>
    <row r="437" spans="1:20" x14ac:dyDescent="0.3">
      <c r="A437" s="9">
        <v>436</v>
      </c>
      <c r="B437" s="4" t="s">
        <v>37</v>
      </c>
      <c r="C437" s="5" t="s">
        <v>77</v>
      </c>
      <c r="D437" s="13">
        <v>28</v>
      </c>
      <c r="E437" s="19" t="s">
        <v>17</v>
      </c>
      <c r="F437" s="21">
        <f>F440+F439+F438</f>
        <v>0</v>
      </c>
      <c r="G437" s="21">
        <f>G440+G439+G438</f>
        <v>0</v>
      </c>
      <c r="H437" s="21">
        <f t="shared" ref="H437:T437" si="326">H440+H439+H438</f>
        <v>0</v>
      </c>
      <c r="I437" s="21">
        <f t="shared" si="326"/>
        <v>0</v>
      </c>
      <c r="J437" s="21">
        <f t="shared" si="326"/>
        <v>0</v>
      </c>
      <c r="K437" s="21">
        <f t="shared" si="326"/>
        <v>0</v>
      </c>
      <c r="L437" s="21">
        <f t="shared" si="326"/>
        <v>0</v>
      </c>
      <c r="M437" s="21">
        <f t="shared" si="326"/>
        <v>0</v>
      </c>
      <c r="N437" s="21">
        <f t="shared" si="326"/>
        <v>0</v>
      </c>
      <c r="O437" s="21">
        <f t="shared" si="326"/>
        <v>0</v>
      </c>
      <c r="P437" s="21">
        <f t="shared" si="326"/>
        <v>0</v>
      </c>
      <c r="Q437" s="21">
        <f t="shared" si="326"/>
        <v>0</v>
      </c>
      <c r="R437" s="21">
        <f t="shared" si="326"/>
        <v>0</v>
      </c>
      <c r="S437" s="21">
        <f t="shared" si="326"/>
        <v>0</v>
      </c>
      <c r="T437" s="22">
        <f t="shared" si="326"/>
        <v>0</v>
      </c>
    </row>
    <row r="438" spans="1:20" ht="17.25" x14ac:dyDescent="0.3">
      <c r="A438" s="9">
        <v>437</v>
      </c>
      <c r="B438" s="4" t="s">
        <v>37</v>
      </c>
      <c r="C438" s="5" t="s">
        <v>77</v>
      </c>
      <c r="D438" s="13">
        <v>29</v>
      </c>
      <c r="E438" s="19" t="s">
        <v>33</v>
      </c>
      <c r="F438" s="21">
        <f>F419</f>
        <v>0</v>
      </c>
      <c r="G438" s="21">
        <f>G419</f>
        <v>0</v>
      </c>
      <c r="H438" s="21">
        <f t="shared" ref="H438:T438" si="327">H419</f>
        <v>0</v>
      </c>
      <c r="I438" s="21">
        <f t="shared" si="327"/>
        <v>0</v>
      </c>
      <c r="J438" s="21">
        <f t="shared" si="327"/>
        <v>0</v>
      </c>
      <c r="K438" s="21">
        <f t="shared" si="327"/>
        <v>0</v>
      </c>
      <c r="L438" s="21">
        <f t="shared" si="327"/>
        <v>0</v>
      </c>
      <c r="M438" s="21">
        <f t="shared" si="327"/>
        <v>0</v>
      </c>
      <c r="N438" s="21">
        <f t="shared" si="327"/>
        <v>0</v>
      </c>
      <c r="O438" s="21">
        <f t="shared" si="327"/>
        <v>0</v>
      </c>
      <c r="P438" s="21">
        <f t="shared" si="327"/>
        <v>0</v>
      </c>
      <c r="Q438" s="21">
        <f t="shared" si="327"/>
        <v>0</v>
      </c>
      <c r="R438" s="21">
        <f t="shared" si="327"/>
        <v>0</v>
      </c>
      <c r="S438" s="21">
        <f t="shared" si="327"/>
        <v>0</v>
      </c>
      <c r="T438" s="22">
        <f t="shared" si="327"/>
        <v>0</v>
      </c>
    </row>
    <row r="439" spans="1:20" ht="17.25" x14ac:dyDescent="0.3">
      <c r="A439" s="9">
        <v>438</v>
      </c>
      <c r="B439" s="4" t="s">
        <v>37</v>
      </c>
      <c r="C439" s="5" t="s">
        <v>77</v>
      </c>
      <c r="D439" s="13">
        <v>30</v>
      </c>
      <c r="E439" s="19" t="s">
        <v>34</v>
      </c>
      <c r="F439" s="21">
        <f t="shared" ref="F439:T439" si="328">F423</f>
        <v>0</v>
      </c>
      <c r="G439" s="21">
        <f t="shared" si="328"/>
        <v>0</v>
      </c>
      <c r="H439" s="21">
        <f t="shared" si="328"/>
        <v>0</v>
      </c>
      <c r="I439" s="21">
        <f t="shared" si="328"/>
        <v>0</v>
      </c>
      <c r="J439" s="21">
        <f t="shared" si="328"/>
        <v>0</v>
      </c>
      <c r="K439" s="21">
        <f t="shared" si="328"/>
        <v>0</v>
      </c>
      <c r="L439" s="21">
        <f t="shared" si="328"/>
        <v>0</v>
      </c>
      <c r="M439" s="21">
        <f t="shared" si="328"/>
        <v>0</v>
      </c>
      <c r="N439" s="21">
        <f t="shared" si="328"/>
        <v>0</v>
      </c>
      <c r="O439" s="21">
        <f t="shared" si="328"/>
        <v>0</v>
      </c>
      <c r="P439" s="21">
        <f t="shared" si="328"/>
        <v>0</v>
      </c>
      <c r="Q439" s="21">
        <f t="shared" si="328"/>
        <v>0</v>
      </c>
      <c r="R439" s="21">
        <f t="shared" si="328"/>
        <v>0</v>
      </c>
      <c r="S439" s="21">
        <f t="shared" si="328"/>
        <v>0</v>
      </c>
      <c r="T439" s="22">
        <f t="shared" si="328"/>
        <v>0</v>
      </c>
    </row>
    <row r="440" spans="1:20" ht="17.25" x14ac:dyDescent="0.3">
      <c r="A440" s="9">
        <v>439</v>
      </c>
      <c r="B440" s="4" t="s">
        <v>37</v>
      </c>
      <c r="C440" s="5" t="s">
        <v>77</v>
      </c>
      <c r="D440" s="13">
        <v>31</v>
      </c>
      <c r="E440" s="19" t="s">
        <v>35</v>
      </c>
      <c r="F440" s="21">
        <f t="shared" ref="F440:T440" si="329">F427</f>
        <v>0</v>
      </c>
      <c r="G440" s="21">
        <f t="shared" si="329"/>
        <v>0</v>
      </c>
      <c r="H440" s="21">
        <f t="shared" si="329"/>
        <v>0</v>
      </c>
      <c r="I440" s="21">
        <f t="shared" si="329"/>
        <v>0</v>
      </c>
      <c r="J440" s="21">
        <f t="shared" si="329"/>
        <v>0</v>
      </c>
      <c r="K440" s="21">
        <f t="shared" si="329"/>
        <v>0</v>
      </c>
      <c r="L440" s="21">
        <f t="shared" si="329"/>
        <v>0</v>
      </c>
      <c r="M440" s="21">
        <f t="shared" si="329"/>
        <v>0</v>
      </c>
      <c r="N440" s="21">
        <f t="shared" si="329"/>
        <v>0</v>
      </c>
      <c r="O440" s="21">
        <f t="shared" si="329"/>
        <v>0</v>
      </c>
      <c r="P440" s="21">
        <f t="shared" si="329"/>
        <v>0</v>
      </c>
      <c r="Q440" s="21">
        <f t="shared" si="329"/>
        <v>0</v>
      </c>
      <c r="R440" s="21">
        <f t="shared" si="329"/>
        <v>0</v>
      </c>
      <c r="S440" s="21">
        <f t="shared" si="329"/>
        <v>0</v>
      </c>
      <c r="T440" s="22">
        <f t="shared" si="329"/>
        <v>0</v>
      </c>
    </row>
    <row r="441" spans="1:20" x14ac:dyDescent="0.3">
      <c r="A441" s="9">
        <v>440</v>
      </c>
      <c r="B441" s="4" t="s">
        <v>37</v>
      </c>
      <c r="C441" s="5" t="s">
        <v>77</v>
      </c>
      <c r="D441" s="13">
        <v>32</v>
      </c>
      <c r="E441" s="19" t="s">
        <v>18</v>
      </c>
      <c r="F441" s="38" t="e">
        <f>(F442-F437)/F442</f>
        <v>#DIV/0!</v>
      </c>
      <c r="G441" s="38" t="e">
        <f>(G442-G437)/G442</f>
        <v>#DIV/0!</v>
      </c>
      <c r="H441" s="76">
        <v>0</v>
      </c>
      <c r="I441" s="76">
        <v>0</v>
      </c>
      <c r="J441" s="76">
        <v>0</v>
      </c>
      <c r="K441" s="76">
        <v>0</v>
      </c>
      <c r="L441" s="76">
        <v>0</v>
      </c>
      <c r="M441" s="76">
        <v>0</v>
      </c>
      <c r="N441" s="76">
        <v>0</v>
      </c>
      <c r="O441" s="76">
        <v>0</v>
      </c>
      <c r="P441" s="76">
        <v>0</v>
      </c>
      <c r="Q441" s="76">
        <v>0</v>
      </c>
      <c r="R441" s="76">
        <v>0</v>
      </c>
      <c r="S441" s="76">
        <v>0</v>
      </c>
      <c r="T441" s="76">
        <v>0</v>
      </c>
    </row>
    <row r="442" spans="1:20" x14ac:dyDescent="0.3">
      <c r="A442" s="9">
        <v>441</v>
      </c>
      <c r="B442" s="4" t="s">
        <v>37</v>
      </c>
      <c r="C442" s="5" t="s">
        <v>77</v>
      </c>
      <c r="D442" s="13">
        <v>33</v>
      </c>
      <c r="E442" s="19" t="s">
        <v>19</v>
      </c>
      <c r="F442" s="41">
        <v>0</v>
      </c>
      <c r="G442" s="41">
        <v>0</v>
      </c>
      <c r="H442" s="21">
        <f>H437/(1-H441)</f>
        <v>0</v>
      </c>
      <c r="I442" s="21">
        <f t="shared" ref="I442:T442" si="330">I437/(1-I441)</f>
        <v>0</v>
      </c>
      <c r="J442" s="21">
        <f t="shared" si="330"/>
        <v>0</v>
      </c>
      <c r="K442" s="21">
        <f t="shared" si="330"/>
        <v>0</v>
      </c>
      <c r="L442" s="21">
        <f t="shared" si="330"/>
        <v>0</v>
      </c>
      <c r="M442" s="21">
        <f t="shared" si="330"/>
        <v>0</v>
      </c>
      <c r="N442" s="21">
        <f t="shared" si="330"/>
        <v>0</v>
      </c>
      <c r="O442" s="21">
        <f t="shared" si="330"/>
        <v>0</v>
      </c>
      <c r="P442" s="21">
        <f t="shared" si="330"/>
        <v>0</v>
      </c>
      <c r="Q442" s="21">
        <f t="shared" si="330"/>
        <v>0</v>
      </c>
      <c r="R442" s="21">
        <f t="shared" si="330"/>
        <v>0</v>
      </c>
      <c r="S442" s="21">
        <f t="shared" si="330"/>
        <v>0</v>
      </c>
      <c r="T442" s="22">
        <f t="shared" si="330"/>
        <v>0</v>
      </c>
    </row>
    <row r="443" spans="1:20" ht="18" thickBot="1" x14ac:dyDescent="0.35">
      <c r="A443" s="42">
        <v>442</v>
      </c>
      <c r="B443" s="43" t="s">
        <v>37</v>
      </c>
      <c r="C443" s="65" t="s">
        <v>77</v>
      </c>
      <c r="D443" s="45">
        <v>34</v>
      </c>
      <c r="E443" s="46" t="s">
        <v>36</v>
      </c>
      <c r="F443" s="47">
        <f t="shared" ref="F443:T443" si="331">F442/365</f>
        <v>0</v>
      </c>
      <c r="G443" s="47">
        <f t="shared" si="331"/>
        <v>0</v>
      </c>
      <c r="H443" s="47">
        <f t="shared" si="331"/>
        <v>0</v>
      </c>
      <c r="I443" s="47">
        <f t="shared" si="331"/>
        <v>0</v>
      </c>
      <c r="J443" s="47">
        <f t="shared" si="331"/>
        <v>0</v>
      </c>
      <c r="K443" s="47">
        <f t="shared" si="331"/>
        <v>0</v>
      </c>
      <c r="L443" s="47">
        <f t="shared" si="331"/>
        <v>0</v>
      </c>
      <c r="M443" s="47">
        <f t="shared" si="331"/>
        <v>0</v>
      </c>
      <c r="N443" s="47">
        <f t="shared" si="331"/>
        <v>0</v>
      </c>
      <c r="O443" s="47">
        <f t="shared" si="331"/>
        <v>0</v>
      </c>
      <c r="P443" s="47">
        <f t="shared" si="331"/>
        <v>0</v>
      </c>
      <c r="Q443" s="47">
        <f t="shared" si="331"/>
        <v>0</v>
      </c>
      <c r="R443" s="47">
        <f t="shared" si="331"/>
        <v>0</v>
      </c>
      <c r="S443" s="47">
        <f t="shared" si="331"/>
        <v>0</v>
      </c>
      <c r="T443" s="48">
        <f t="shared" si="331"/>
        <v>0</v>
      </c>
    </row>
  </sheetData>
  <autoFilter ref="A1:T409"/>
  <conditionalFormatting sqref="F444:H1048576">
    <cfRule type="containsText" dxfId="11" priority="72" operator="containsText" text="&quot;=&quot;">
      <formula>NOT(ISERROR(SEARCH("""=""",F444)))</formula>
    </cfRule>
  </conditionalFormatting>
  <conditionalFormatting sqref="F1:T409">
    <cfRule type="containsText" dxfId="10" priority="2" operator="containsText" text="&quot;=&quot;">
      <formula>NOT(ISERROR(SEARCH("""=""",F1)))</formula>
    </cfRule>
  </conditionalFormatting>
  <conditionalFormatting sqref="F410:T443">
    <cfRule type="containsText" dxfId="8" priority="1" operator="containsText" text="&quot;=&quot;">
      <formula>NOT(ISERROR(SEARCH("""=""",F410)))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/>
  <dimension ref="A1:G3411"/>
  <sheetViews>
    <sheetView workbookViewId="0">
      <pane ySplit="1" topLeftCell="A32" activePane="bottomLeft" state="frozen"/>
      <selection pane="bottomLeft" activeCell="A35" sqref="A35:XFD35"/>
    </sheetView>
  </sheetViews>
  <sheetFormatPr defaultRowHeight="15" x14ac:dyDescent="0.3"/>
  <cols>
    <col min="1" max="1" width="17.42578125" bestFit="1" customWidth="1"/>
    <col min="2" max="2" width="14.28515625" bestFit="1" customWidth="1"/>
    <col min="3" max="3" width="16" customWidth="1"/>
    <col min="4" max="4" width="15.5703125" bestFit="1" customWidth="1"/>
    <col min="7" max="7" width="86.85546875" bestFit="1" customWidth="1"/>
  </cols>
  <sheetData>
    <row r="1" spans="1:7" s="52" customFormat="1" ht="30.75" thickBot="1" x14ac:dyDescent="0.3">
      <c r="A1" s="84" t="s">
        <v>20</v>
      </c>
      <c r="B1" s="83" t="s">
        <v>21</v>
      </c>
      <c r="C1" s="83" t="s">
        <v>22</v>
      </c>
      <c r="D1" s="85" t="s">
        <v>96</v>
      </c>
      <c r="E1" s="77">
        <v>2021</v>
      </c>
      <c r="F1" s="77">
        <v>2022</v>
      </c>
      <c r="G1" s="78" t="s">
        <v>95</v>
      </c>
    </row>
    <row r="2" spans="1:7" ht="15.75" thickBot="1" x14ac:dyDescent="0.35">
      <c r="A2" s="79" t="s">
        <v>52</v>
      </c>
      <c r="B2" s="81" t="s">
        <v>37</v>
      </c>
      <c r="C2" s="82" t="s">
        <v>51</v>
      </c>
      <c r="D2" s="80">
        <v>68</v>
      </c>
      <c r="E2" s="66">
        <v>67</v>
      </c>
      <c r="F2" s="66">
        <v>64</v>
      </c>
      <c r="G2" s="86" t="s">
        <v>50</v>
      </c>
    </row>
    <row r="3" spans="1:7" x14ac:dyDescent="0.3">
      <c r="A3" s="79" t="s">
        <v>53</v>
      </c>
      <c r="B3" s="81" t="s">
        <v>37</v>
      </c>
      <c r="C3" s="82" t="s">
        <v>51</v>
      </c>
      <c r="D3" s="80">
        <v>68</v>
      </c>
      <c r="E3" s="66">
        <v>64</v>
      </c>
      <c r="F3" s="66">
        <v>67</v>
      </c>
      <c r="G3" s="66"/>
    </row>
    <row r="4" spans="1:7" x14ac:dyDescent="0.3">
      <c r="A4" s="79" t="s">
        <v>48</v>
      </c>
      <c r="B4" s="81" t="s">
        <v>37</v>
      </c>
      <c r="C4" s="82" t="s">
        <v>51</v>
      </c>
      <c r="D4" s="80">
        <v>128</v>
      </c>
      <c r="E4" s="66">
        <v>288</v>
      </c>
      <c r="F4" s="66">
        <v>286</v>
      </c>
      <c r="G4" s="66"/>
    </row>
    <row r="5" spans="1:7" x14ac:dyDescent="0.3">
      <c r="A5" s="79" t="s">
        <v>54</v>
      </c>
      <c r="B5" s="81" t="s">
        <v>37</v>
      </c>
      <c r="C5" s="82" t="s">
        <v>51</v>
      </c>
      <c r="D5" s="80">
        <v>30</v>
      </c>
      <c r="E5" s="66">
        <v>31</v>
      </c>
      <c r="F5" s="66">
        <v>29</v>
      </c>
      <c r="G5" s="67" t="s">
        <v>97</v>
      </c>
    </row>
    <row r="6" spans="1:7" x14ac:dyDescent="0.3">
      <c r="A6" s="79" t="s">
        <v>55</v>
      </c>
      <c r="B6" s="81" t="s">
        <v>37</v>
      </c>
      <c r="C6" s="82" t="s">
        <v>51</v>
      </c>
      <c r="D6" s="80">
        <v>39</v>
      </c>
      <c r="E6" s="66">
        <v>46</v>
      </c>
      <c r="F6" s="66">
        <v>45</v>
      </c>
      <c r="G6" s="67" t="s">
        <v>98</v>
      </c>
    </row>
    <row r="7" spans="1:7" x14ac:dyDescent="0.3">
      <c r="A7" s="79" t="s">
        <v>56</v>
      </c>
      <c r="B7" s="81" t="s">
        <v>37</v>
      </c>
      <c r="C7" s="82" t="s">
        <v>51</v>
      </c>
      <c r="D7" s="80">
        <v>33</v>
      </c>
      <c r="E7" s="66">
        <v>33</v>
      </c>
      <c r="F7" s="66">
        <v>29</v>
      </c>
      <c r="G7" s="67" t="s">
        <v>99</v>
      </c>
    </row>
    <row r="8" spans="1:7" x14ac:dyDescent="0.3">
      <c r="A8" s="79" t="s">
        <v>45</v>
      </c>
      <c r="B8" s="81" t="s">
        <v>37</v>
      </c>
      <c r="C8" s="82" t="s">
        <v>51</v>
      </c>
      <c r="D8" s="80">
        <v>94</v>
      </c>
      <c r="E8" s="66">
        <v>92</v>
      </c>
      <c r="F8" s="66">
        <v>93</v>
      </c>
      <c r="G8" s="67"/>
    </row>
    <row r="9" spans="1:7" x14ac:dyDescent="0.3">
      <c r="A9" s="79" t="s">
        <v>57</v>
      </c>
      <c r="B9" s="81" t="s">
        <v>37</v>
      </c>
      <c r="C9" s="82" t="s">
        <v>51</v>
      </c>
      <c r="D9" s="80">
        <v>25</v>
      </c>
      <c r="E9" s="66">
        <v>25</v>
      </c>
      <c r="F9" s="66">
        <v>25</v>
      </c>
      <c r="G9" s="67" t="s">
        <v>100</v>
      </c>
    </row>
    <row r="10" spans="1:7" x14ac:dyDescent="0.3">
      <c r="A10" s="79" t="s">
        <v>46</v>
      </c>
      <c r="B10" s="81" t="s">
        <v>37</v>
      </c>
      <c r="C10" s="82" t="s">
        <v>51</v>
      </c>
      <c r="D10" s="80">
        <v>148</v>
      </c>
      <c r="E10" s="66">
        <v>148</v>
      </c>
      <c r="F10" s="66">
        <v>150</v>
      </c>
      <c r="G10" s="66"/>
    </row>
    <row r="11" spans="1:7" x14ac:dyDescent="0.3">
      <c r="A11" s="79" t="s">
        <v>58</v>
      </c>
      <c r="B11" s="81" t="s">
        <v>37</v>
      </c>
      <c r="C11" s="82" t="s">
        <v>51</v>
      </c>
      <c r="D11" s="80">
        <v>50</v>
      </c>
      <c r="E11" s="66">
        <v>46</v>
      </c>
      <c r="F11" s="66">
        <v>44</v>
      </c>
      <c r="G11" s="66"/>
    </row>
    <row r="12" spans="1:7" x14ac:dyDescent="0.3">
      <c r="A12" s="79" t="s">
        <v>59</v>
      </c>
      <c r="B12" s="81" t="s">
        <v>37</v>
      </c>
      <c r="C12" s="82" t="s">
        <v>51</v>
      </c>
      <c r="D12" s="80">
        <v>43</v>
      </c>
      <c r="E12" s="66">
        <v>45</v>
      </c>
      <c r="F12" s="66">
        <v>47</v>
      </c>
      <c r="G12" s="66"/>
    </row>
    <row r="13" spans="1:7" x14ac:dyDescent="0.3">
      <c r="A13" s="79" t="s">
        <v>60</v>
      </c>
      <c r="B13" s="81" t="s">
        <v>37</v>
      </c>
      <c r="C13" s="82" t="s">
        <v>51</v>
      </c>
      <c r="D13" s="80">
        <v>53</v>
      </c>
      <c r="E13" s="66">
        <v>54</v>
      </c>
      <c r="F13" s="66">
        <v>53</v>
      </c>
      <c r="G13" s="66"/>
    </row>
    <row r="14" spans="1:7" x14ac:dyDescent="0.3">
      <c r="A14" s="79" t="s">
        <v>49</v>
      </c>
      <c r="B14" s="81" t="s">
        <v>37</v>
      </c>
      <c r="C14" s="82" t="s">
        <v>51</v>
      </c>
      <c r="D14" s="80">
        <v>71</v>
      </c>
      <c r="E14" s="66">
        <v>75</v>
      </c>
      <c r="F14" s="66">
        <v>77</v>
      </c>
      <c r="G14" s="66"/>
    </row>
    <row r="15" spans="1:7" x14ac:dyDescent="0.3">
      <c r="A15" s="79" t="s">
        <v>38</v>
      </c>
      <c r="B15" s="81" t="s">
        <v>37</v>
      </c>
      <c r="C15" s="82" t="s">
        <v>51</v>
      </c>
      <c r="D15" s="80">
        <v>557</v>
      </c>
      <c r="E15" s="66">
        <v>565</v>
      </c>
      <c r="F15" s="66">
        <v>575</v>
      </c>
      <c r="G15" s="66"/>
    </row>
    <row r="16" spans="1:7" x14ac:dyDescent="0.3">
      <c r="A16" s="79" t="s">
        <v>61</v>
      </c>
      <c r="B16" s="81" t="s">
        <v>37</v>
      </c>
      <c r="C16" s="82" t="s">
        <v>51</v>
      </c>
      <c r="D16" s="80">
        <v>43</v>
      </c>
      <c r="E16" s="66">
        <v>42</v>
      </c>
      <c r="F16" s="66">
        <v>43</v>
      </c>
      <c r="G16" s="66"/>
    </row>
    <row r="17" spans="1:6" x14ac:dyDescent="0.3">
      <c r="A17" s="79" t="s">
        <v>62</v>
      </c>
      <c r="B17" s="81" t="s">
        <v>37</v>
      </c>
      <c r="C17" s="82" t="s">
        <v>51</v>
      </c>
      <c r="D17" s="80">
        <v>67</v>
      </c>
      <c r="E17" s="66">
        <v>67</v>
      </c>
      <c r="F17" s="66">
        <v>61</v>
      </c>
    </row>
    <row r="18" spans="1:6" x14ac:dyDescent="0.3">
      <c r="A18" s="79" t="s">
        <v>63</v>
      </c>
      <c r="B18" s="81" t="s">
        <v>37</v>
      </c>
      <c r="C18" s="82" t="s">
        <v>51</v>
      </c>
      <c r="D18" s="80">
        <v>85</v>
      </c>
      <c r="E18" s="66">
        <v>81</v>
      </c>
      <c r="F18" s="66">
        <v>81</v>
      </c>
    </row>
    <row r="19" spans="1:6" x14ac:dyDescent="0.3">
      <c r="A19" s="79" t="s">
        <v>64</v>
      </c>
      <c r="B19" s="81" t="s">
        <v>37</v>
      </c>
      <c r="C19" s="82" t="s">
        <v>51</v>
      </c>
      <c r="D19" s="80">
        <v>70</v>
      </c>
      <c r="E19" s="66">
        <v>69</v>
      </c>
      <c r="F19" s="66">
        <v>67</v>
      </c>
    </row>
    <row r="20" spans="1:6" x14ac:dyDescent="0.3">
      <c r="A20" s="79" t="s">
        <v>65</v>
      </c>
      <c r="B20" s="81" t="s">
        <v>37</v>
      </c>
      <c r="C20" s="82" t="s">
        <v>51</v>
      </c>
      <c r="D20" s="80">
        <v>41</v>
      </c>
      <c r="E20" s="66">
        <v>42</v>
      </c>
      <c r="F20" s="66">
        <v>42</v>
      </c>
    </row>
    <row r="21" spans="1:6" x14ac:dyDescent="0.3">
      <c r="A21" s="79" t="s">
        <v>66</v>
      </c>
      <c r="B21" s="81" t="s">
        <v>37</v>
      </c>
      <c r="C21" s="82" t="s">
        <v>51</v>
      </c>
      <c r="D21" s="80">
        <v>64</v>
      </c>
      <c r="E21" s="66">
        <v>67</v>
      </c>
      <c r="F21" s="66">
        <v>65</v>
      </c>
    </row>
    <row r="22" spans="1:6" x14ac:dyDescent="0.3">
      <c r="A22" s="79" t="s">
        <v>41</v>
      </c>
      <c r="B22" s="81" t="s">
        <v>37</v>
      </c>
      <c r="C22" s="82" t="s">
        <v>51</v>
      </c>
      <c r="D22" s="80">
        <v>401</v>
      </c>
      <c r="E22" s="66">
        <v>390</v>
      </c>
      <c r="F22" s="66">
        <v>403</v>
      </c>
    </row>
    <row r="23" spans="1:6" x14ac:dyDescent="0.3">
      <c r="A23" s="79" t="s">
        <v>67</v>
      </c>
      <c r="B23" s="81" t="s">
        <v>37</v>
      </c>
      <c r="C23" s="82" t="s">
        <v>51</v>
      </c>
      <c r="D23" s="80">
        <v>46</v>
      </c>
      <c r="E23" s="66">
        <v>52</v>
      </c>
      <c r="F23" s="66">
        <v>53</v>
      </c>
    </row>
    <row r="24" spans="1:6" x14ac:dyDescent="0.3">
      <c r="A24" s="79" t="s">
        <v>68</v>
      </c>
      <c r="B24" s="81" t="s">
        <v>37</v>
      </c>
      <c r="C24" s="82" t="s">
        <v>51</v>
      </c>
      <c r="D24" s="80">
        <v>29</v>
      </c>
      <c r="E24" s="66">
        <v>29</v>
      </c>
      <c r="F24" s="66">
        <v>28</v>
      </c>
    </row>
    <row r="25" spans="1:6" x14ac:dyDescent="0.3">
      <c r="A25" s="79" t="s">
        <v>43</v>
      </c>
      <c r="B25" s="81" t="s">
        <v>37</v>
      </c>
      <c r="C25" s="82" t="s">
        <v>51</v>
      </c>
      <c r="D25" s="80">
        <v>148</v>
      </c>
      <c r="E25" s="66">
        <v>155</v>
      </c>
      <c r="F25" s="66">
        <v>162</v>
      </c>
    </row>
    <row r="26" spans="1:6" x14ac:dyDescent="0.3">
      <c r="A26" s="79" t="s">
        <v>47</v>
      </c>
      <c r="B26" s="81" t="s">
        <v>37</v>
      </c>
      <c r="C26" s="82" t="s">
        <v>51</v>
      </c>
      <c r="D26" s="80">
        <v>68</v>
      </c>
      <c r="E26" s="66">
        <v>70</v>
      </c>
      <c r="F26" s="66">
        <v>66</v>
      </c>
    </row>
    <row r="27" spans="1:6" x14ac:dyDescent="0.3">
      <c r="A27" s="79" t="s">
        <v>69</v>
      </c>
      <c r="B27" s="81" t="s">
        <v>37</v>
      </c>
      <c r="C27" s="82" t="s">
        <v>51</v>
      </c>
      <c r="D27" s="80">
        <v>75</v>
      </c>
      <c r="E27" s="66">
        <v>70</v>
      </c>
      <c r="F27" s="66">
        <v>80</v>
      </c>
    </row>
    <row r="28" spans="1:6" x14ac:dyDescent="0.3">
      <c r="A28" s="79" t="s">
        <v>70</v>
      </c>
      <c r="B28" s="81" t="s">
        <v>37</v>
      </c>
      <c r="C28" s="82" t="s">
        <v>51</v>
      </c>
      <c r="D28" s="80">
        <v>47</v>
      </c>
      <c r="E28" s="66">
        <v>48</v>
      </c>
      <c r="F28" s="66">
        <v>45</v>
      </c>
    </row>
    <row r="29" spans="1:6" x14ac:dyDescent="0.3">
      <c r="A29" s="79" t="s">
        <v>71</v>
      </c>
      <c r="B29" s="81" t="s">
        <v>37</v>
      </c>
      <c r="C29" s="82" t="s">
        <v>51</v>
      </c>
      <c r="D29" s="80">
        <v>26</v>
      </c>
      <c r="E29" s="66">
        <v>30</v>
      </c>
      <c r="F29" s="66">
        <v>33</v>
      </c>
    </row>
    <row r="30" spans="1:6" x14ac:dyDescent="0.3">
      <c r="A30" s="79" t="s">
        <v>72</v>
      </c>
      <c r="B30" s="81" t="s">
        <v>37</v>
      </c>
      <c r="C30" s="82" t="s">
        <v>51</v>
      </c>
      <c r="D30" s="80">
        <v>51</v>
      </c>
      <c r="E30" s="66">
        <v>51</v>
      </c>
      <c r="F30" s="66">
        <v>48</v>
      </c>
    </row>
    <row r="31" spans="1:6" x14ac:dyDescent="0.3">
      <c r="A31" s="79" t="s">
        <v>73</v>
      </c>
      <c r="B31" s="81" t="s">
        <v>37</v>
      </c>
      <c r="C31" s="82" t="s">
        <v>51</v>
      </c>
      <c r="D31" s="80">
        <v>79</v>
      </c>
      <c r="E31" s="66">
        <v>80</v>
      </c>
      <c r="F31" s="66">
        <v>78</v>
      </c>
    </row>
    <row r="32" spans="1:6" x14ac:dyDescent="0.3">
      <c r="A32" s="79" t="s">
        <v>74</v>
      </c>
      <c r="B32" s="81" t="s">
        <v>37</v>
      </c>
      <c r="C32" s="82" t="s">
        <v>51</v>
      </c>
      <c r="D32" s="80">
        <v>71</v>
      </c>
      <c r="E32" s="66">
        <v>76</v>
      </c>
      <c r="F32" s="66">
        <v>73</v>
      </c>
    </row>
    <row r="33" spans="1:6" x14ac:dyDescent="0.3">
      <c r="A33" s="79" t="s">
        <v>75</v>
      </c>
      <c r="B33" s="81" t="s">
        <v>37</v>
      </c>
      <c r="C33" s="82" t="s">
        <v>51</v>
      </c>
      <c r="D33" s="80">
        <v>58</v>
      </c>
      <c r="E33" s="66">
        <v>58</v>
      </c>
      <c r="F33" s="66">
        <v>52</v>
      </c>
    </row>
    <row r="34" spans="1:6" x14ac:dyDescent="0.3">
      <c r="A34" s="79" t="s">
        <v>76</v>
      </c>
      <c r="B34" s="81" t="s">
        <v>37</v>
      </c>
      <c r="C34" s="82" t="s">
        <v>51</v>
      </c>
      <c r="D34" s="80">
        <v>44</v>
      </c>
      <c r="E34" s="66">
        <v>43</v>
      </c>
      <c r="F34" s="66">
        <v>43</v>
      </c>
    </row>
    <row r="35" spans="1:6" x14ac:dyDescent="0.3">
      <c r="A35" s="79" t="s">
        <v>77</v>
      </c>
      <c r="B35" s="81" t="s">
        <v>37</v>
      </c>
      <c r="C35" s="82" t="s">
        <v>51</v>
      </c>
      <c r="D35" s="80">
        <v>126</v>
      </c>
      <c r="E35" s="66">
        <v>128</v>
      </c>
      <c r="F35" s="66">
        <v>136</v>
      </c>
    </row>
    <row r="36" spans="1:6" x14ac:dyDescent="0.3">
      <c r="A36" s="79" t="s">
        <v>78</v>
      </c>
      <c r="B36" s="81" t="s">
        <v>37</v>
      </c>
      <c r="C36" s="82" t="s">
        <v>51</v>
      </c>
      <c r="D36" s="80">
        <v>61</v>
      </c>
      <c r="E36" s="66">
        <v>62</v>
      </c>
      <c r="F36" s="66">
        <v>55</v>
      </c>
    </row>
    <row r="37" spans="1:6" x14ac:dyDescent="0.3">
      <c r="A37" s="79" t="s">
        <v>39</v>
      </c>
      <c r="B37" s="81" t="s">
        <v>37</v>
      </c>
      <c r="C37" s="82" t="s">
        <v>51</v>
      </c>
      <c r="D37" s="80">
        <v>346</v>
      </c>
      <c r="E37" s="66">
        <v>333</v>
      </c>
      <c r="F37" s="66">
        <v>342</v>
      </c>
    </row>
    <row r="38" spans="1:6" x14ac:dyDescent="0.3">
      <c r="A38" s="79" t="s">
        <v>79</v>
      </c>
      <c r="B38" s="81" t="s">
        <v>37</v>
      </c>
      <c r="C38" s="82" t="s">
        <v>51</v>
      </c>
      <c r="D38" s="80">
        <v>51</v>
      </c>
      <c r="E38" s="66">
        <v>50</v>
      </c>
      <c r="F38" s="66">
        <v>49</v>
      </c>
    </row>
    <row r="39" spans="1:6" x14ac:dyDescent="0.3">
      <c r="A39" s="79" t="s">
        <v>40</v>
      </c>
      <c r="B39" s="81" t="s">
        <v>37</v>
      </c>
      <c r="C39" s="82" t="s">
        <v>51</v>
      </c>
      <c r="D39" s="80">
        <v>315</v>
      </c>
      <c r="E39" s="66">
        <v>320</v>
      </c>
      <c r="F39" s="66">
        <v>313</v>
      </c>
    </row>
    <row r="40" spans="1:6" x14ac:dyDescent="0.3">
      <c r="A40" s="79" t="s">
        <v>80</v>
      </c>
      <c r="B40" s="81" t="s">
        <v>37</v>
      </c>
      <c r="C40" s="82" t="s">
        <v>51</v>
      </c>
      <c r="D40" s="80">
        <v>70</v>
      </c>
      <c r="E40" s="66">
        <v>74</v>
      </c>
      <c r="F40" s="66">
        <v>71</v>
      </c>
    </row>
    <row r="41" spans="1:6" x14ac:dyDescent="0.3">
      <c r="A41" s="79" t="s">
        <v>44</v>
      </c>
      <c r="B41" s="81" t="s">
        <v>37</v>
      </c>
      <c r="C41" s="82" t="s">
        <v>51</v>
      </c>
      <c r="D41" s="80">
        <v>163</v>
      </c>
      <c r="E41" s="66">
        <v>0</v>
      </c>
      <c r="F41" s="66">
        <v>0</v>
      </c>
    </row>
    <row r="42" spans="1:6" x14ac:dyDescent="0.3">
      <c r="A42" s="79" t="s">
        <v>81</v>
      </c>
      <c r="B42" s="81" t="s">
        <v>37</v>
      </c>
      <c r="C42" s="82" t="s">
        <v>51</v>
      </c>
      <c r="D42" s="80">
        <v>38</v>
      </c>
      <c r="E42" s="66">
        <v>40</v>
      </c>
      <c r="F42" s="66">
        <v>36</v>
      </c>
    </row>
    <row r="43" spans="1:6" x14ac:dyDescent="0.3">
      <c r="A43" s="79" t="s">
        <v>82</v>
      </c>
      <c r="B43" s="81" t="s">
        <v>37</v>
      </c>
      <c r="C43" s="82" t="s">
        <v>51</v>
      </c>
      <c r="D43" s="80">
        <v>68</v>
      </c>
      <c r="E43" s="66">
        <v>78</v>
      </c>
      <c r="F43" s="66">
        <v>78</v>
      </c>
    </row>
    <row r="44" spans="1:6" x14ac:dyDescent="0.3">
      <c r="A44" s="79" t="s">
        <v>83</v>
      </c>
      <c r="B44" s="81" t="s">
        <v>37</v>
      </c>
      <c r="C44" s="82" t="s">
        <v>51</v>
      </c>
      <c r="D44" s="80">
        <v>76</v>
      </c>
      <c r="E44" s="66">
        <v>75</v>
      </c>
      <c r="F44" s="66">
        <v>75</v>
      </c>
    </row>
    <row r="45" spans="1:6" x14ac:dyDescent="0.3">
      <c r="A45" s="79" t="s">
        <v>84</v>
      </c>
      <c r="B45" s="81" t="s">
        <v>37</v>
      </c>
      <c r="C45" s="82" t="s">
        <v>51</v>
      </c>
      <c r="D45" s="80">
        <v>38</v>
      </c>
      <c r="E45" s="66">
        <v>40</v>
      </c>
      <c r="F45" s="66">
        <v>39</v>
      </c>
    </row>
    <row r="46" spans="1:6" x14ac:dyDescent="0.3">
      <c r="A46" s="79" t="s">
        <v>85</v>
      </c>
      <c r="B46" s="81" t="s">
        <v>37</v>
      </c>
      <c r="C46" s="82" t="s">
        <v>51</v>
      </c>
      <c r="D46" s="80">
        <v>28</v>
      </c>
      <c r="E46" s="66">
        <v>28</v>
      </c>
      <c r="F46" s="66">
        <v>27</v>
      </c>
    </row>
    <row r="47" spans="1:6" x14ac:dyDescent="0.3">
      <c r="A47" s="79" t="s">
        <v>42</v>
      </c>
      <c r="B47" s="81" t="s">
        <v>37</v>
      </c>
      <c r="C47" s="82" t="s">
        <v>51</v>
      </c>
      <c r="D47" s="80">
        <v>173</v>
      </c>
      <c r="E47" s="66">
        <v>171</v>
      </c>
      <c r="F47" s="66">
        <v>167</v>
      </c>
    </row>
    <row r="48" spans="1:6" x14ac:dyDescent="0.3">
      <c r="A48" s="79" t="s">
        <v>86</v>
      </c>
      <c r="B48" s="81" t="s">
        <v>37</v>
      </c>
      <c r="C48" s="82" t="s">
        <v>51</v>
      </c>
      <c r="D48" s="80">
        <v>37</v>
      </c>
      <c r="E48" s="66">
        <v>39</v>
      </c>
      <c r="F48" s="66">
        <v>44</v>
      </c>
    </row>
    <row r="49" spans="1:6" x14ac:dyDescent="0.3">
      <c r="A49" s="79" t="s">
        <v>87</v>
      </c>
      <c r="B49" s="81" t="s">
        <v>37</v>
      </c>
      <c r="C49" s="82" t="s">
        <v>51</v>
      </c>
      <c r="D49" s="80">
        <v>82</v>
      </c>
      <c r="E49" s="66">
        <v>79</v>
      </c>
      <c r="F49" s="66">
        <v>80</v>
      </c>
    </row>
    <row r="50" spans="1:6" x14ac:dyDescent="0.3">
      <c r="A50" s="79" t="s">
        <v>88</v>
      </c>
      <c r="B50" s="81" t="s">
        <v>37</v>
      </c>
      <c r="C50" s="82" t="s">
        <v>51</v>
      </c>
      <c r="D50" s="80">
        <v>59</v>
      </c>
      <c r="E50" s="66">
        <v>60</v>
      </c>
      <c r="F50" s="66">
        <v>55</v>
      </c>
    </row>
    <row r="51" spans="1:6" x14ac:dyDescent="0.3">
      <c r="A51" s="79" t="s">
        <v>89</v>
      </c>
      <c r="B51" s="81" t="s">
        <v>37</v>
      </c>
      <c r="C51" s="82" t="s">
        <v>51</v>
      </c>
      <c r="D51" s="80">
        <v>43</v>
      </c>
      <c r="E51" s="66">
        <v>45</v>
      </c>
      <c r="F51" s="66">
        <v>51</v>
      </c>
    </row>
    <row r="52" spans="1:6" x14ac:dyDescent="0.3">
      <c r="A52" s="88" t="s">
        <v>101</v>
      </c>
      <c r="B52" s="89"/>
      <c r="C52" s="90"/>
      <c r="D52" s="91">
        <v>93</v>
      </c>
      <c r="E52" s="66">
        <v>87</v>
      </c>
      <c r="F52" s="66">
        <v>86</v>
      </c>
    </row>
    <row r="53" spans="1:6" x14ac:dyDescent="0.3">
      <c r="A53" s="66"/>
      <c r="B53" s="66"/>
      <c r="C53" s="66"/>
      <c r="D53" s="87">
        <f>SUM(D2:D52)</f>
        <v>4787</v>
      </c>
      <c r="E53" s="87">
        <f t="shared" ref="E53:F53" si="0">SUM(E2:E52)</f>
        <v>4808</v>
      </c>
      <c r="F53" s="87">
        <f t="shared" si="0"/>
        <v>4811</v>
      </c>
    </row>
    <row r="3411" spans="3:3" x14ac:dyDescent="0.3">
      <c r="C3411" s="66" t="e">
        <v>#N/A</v>
      </c>
    </row>
  </sheetData>
  <autoFilter ref="A1:D4647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3"/>
  <dimension ref="A1:AB8"/>
  <sheetViews>
    <sheetView workbookViewId="0">
      <selection activeCell="C3" sqref="C3"/>
    </sheetView>
  </sheetViews>
  <sheetFormatPr defaultRowHeight="15" x14ac:dyDescent="0.3"/>
  <cols>
    <col min="1" max="1" width="46.28515625" bestFit="1" customWidth="1"/>
  </cols>
  <sheetData>
    <row r="1" spans="1:28" s="2" customFormat="1" x14ac:dyDescent="0.3">
      <c r="A1" s="63"/>
      <c r="B1" s="61">
        <v>2019</v>
      </c>
      <c r="C1" s="61">
        <v>2020</v>
      </c>
      <c r="D1" s="61">
        <v>2021</v>
      </c>
      <c r="E1" s="61">
        <v>2022</v>
      </c>
      <c r="F1" s="61">
        <v>2023</v>
      </c>
      <c r="G1" s="61">
        <v>2024</v>
      </c>
      <c r="H1" s="61">
        <v>2025</v>
      </c>
      <c r="I1" s="61">
        <v>2026</v>
      </c>
      <c r="J1" s="61">
        <v>2027</v>
      </c>
      <c r="K1" s="61">
        <v>2028</v>
      </c>
      <c r="L1" s="61">
        <v>2029</v>
      </c>
      <c r="M1" s="61">
        <v>2030</v>
      </c>
      <c r="N1" s="61">
        <v>2031</v>
      </c>
      <c r="O1" s="61">
        <v>2032</v>
      </c>
      <c r="P1" s="61">
        <v>2033</v>
      </c>
      <c r="Q1" s="61">
        <v>2034</v>
      </c>
      <c r="R1" s="61">
        <v>2035</v>
      </c>
      <c r="S1" s="61">
        <v>2036</v>
      </c>
      <c r="T1" s="61">
        <v>2037</v>
      </c>
      <c r="U1" s="61">
        <v>2038</v>
      </c>
      <c r="V1" s="61">
        <v>2039</v>
      </c>
      <c r="W1" s="61">
        <v>2040</v>
      </c>
      <c r="X1" s="61">
        <v>2041</v>
      </c>
      <c r="Y1" s="61">
        <v>2042</v>
      </c>
      <c r="Z1" s="61">
        <v>2043</v>
      </c>
      <c r="AA1" s="61">
        <v>2044</v>
      </c>
      <c r="AB1" s="61">
        <v>2045</v>
      </c>
    </row>
    <row r="2" spans="1:28" x14ac:dyDescent="0.3">
      <c r="A2" s="62" t="s">
        <v>91</v>
      </c>
      <c r="B2" s="64">
        <v>25006</v>
      </c>
      <c r="C2" s="64">
        <v>24705</v>
      </c>
      <c r="D2" s="64">
        <v>24424</v>
      </c>
      <c r="E2" s="64">
        <v>24146</v>
      </c>
      <c r="F2" s="64">
        <v>23872</v>
      </c>
      <c r="G2" s="64">
        <v>23608</v>
      </c>
      <c r="H2" s="64">
        <v>23340</v>
      </c>
      <c r="I2" s="64">
        <v>23078</v>
      </c>
      <c r="J2" s="64">
        <v>22817</v>
      </c>
      <c r="K2" s="64">
        <v>22557</v>
      </c>
      <c r="L2" s="64">
        <v>22292</v>
      </c>
      <c r="M2" s="64">
        <v>22027</v>
      </c>
      <c r="N2" s="64">
        <v>21756</v>
      </c>
      <c r="O2" s="64">
        <v>21485</v>
      </c>
      <c r="P2" s="64">
        <v>21216</v>
      </c>
      <c r="Q2" s="64">
        <v>20946</v>
      </c>
      <c r="R2" s="64">
        <v>20677</v>
      </c>
      <c r="S2" s="64">
        <v>20408</v>
      </c>
      <c r="T2" s="64">
        <v>20137</v>
      </c>
      <c r="U2" s="64">
        <v>19870</v>
      </c>
      <c r="V2" s="64">
        <v>19603</v>
      </c>
      <c r="W2" s="64">
        <v>19332</v>
      </c>
      <c r="X2" s="64">
        <v>19057</v>
      </c>
      <c r="Y2" s="64">
        <v>18779</v>
      </c>
      <c r="Z2" s="64">
        <v>18503</v>
      </c>
      <c r="AA2" s="64">
        <v>18224</v>
      </c>
      <c r="AB2" s="64">
        <v>17939</v>
      </c>
    </row>
    <row r="3" spans="1:28" x14ac:dyDescent="0.3">
      <c r="A3" s="62" t="s">
        <v>92</v>
      </c>
      <c r="B3" s="60"/>
      <c r="C3" s="60">
        <f t="shared" ref="C3:R3" si="0">(C2-B2)/B2</f>
        <v>-1.2037111093337599E-2</v>
      </c>
      <c r="D3" s="60">
        <f t="shared" si="0"/>
        <v>-1.1374215745800446E-2</v>
      </c>
      <c r="E3" s="60">
        <f t="shared" si="0"/>
        <v>-1.1382246970193253E-2</v>
      </c>
      <c r="F3" s="60">
        <f t="shared" si="0"/>
        <v>-1.1347635219083906E-2</v>
      </c>
      <c r="G3" s="60">
        <f t="shared" si="0"/>
        <v>-1.1058981233243968E-2</v>
      </c>
      <c r="H3" s="60">
        <f t="shared" si="0"/>
        <v>-1.1352084039308709E-2</v>
      </c>
      <c r="I3" s="60">
        <f t="shared" si="0"/>
        <v>-1.1225364181662383E-2</v>
      </c>
      <c r="J3" s="60">
        <f t="shared" si="0"/>
        <v>-1.1309472224629517E-2</v>
      </c>
      <c r="K3" s="60">
        <f t="shared" si="0"/>
        <v>-1.1395012490686768E-2</v>
      </c>
      <c r="L3" s="60">
        <f t="shared" si="0"/>
        <v>-1.1748016136897637E-2</v>
      </c>
      <c r="M3" s="60">
        <f t="shared" si="0"/>
        <v>-1.1887672707697829E-2</v>
      </c>
      <c r="N3" s="60">
        <f t="shared" si="0"/>
        <v>-1.2303082580469424E-2</v>
      </c>
      <c r="O3" s="60">
        <f t="shared" si="0"/>
        <v>-1.2456333884905314E-2</v>
      </c>
      <c r="P3" s="60">
        <f t="shared" si="0"/>
        <v>-1.2520363043984175E-2</v>
      </c>
      <c r="Q3" s="60">
        <f t="shared" si="0"/>
        <v>-1.2726244343891403E-2</v>
      </c>
      <c r="R3" s="60">
        <f t="shared" si="0"/>
        <v>-1.2842547503103218E-2</v>
      </c>
      <c r="S3" s="60">
        <f t="shared" ref="S3" si="1">(S2-R2)/R2</f>
        <v>-1.3009624220147991E-2</v>
      </c>
      <c r="T3" s="60">
        <f t="shared" ref="T3" si="2">(T2-S2)/S2</f>
        <v>-1.3279106232849863E-2</v>
      </c>
      <c r="U3" s="60">
        <f t="shared" ref="U3" si="3">(U2-T2)/T2</f>
        <v>-1.3259174653622684E-2</v>
      </c>
      <c r="V3" s="60">
        <f t="shared" ref="V3" si="4">(V2-U2)/U2</f>
        <v>-1.3437342727730247E-2</v>
      </c>
      <c r="W3" s="60">
        <f t="shared" ref="W3" si="5">(W2-V2)/V2</f>
        <v>-1.3824414630413713E-2</v>
      </c>
      <c r="X3" s="60">
        <f t="shared" ref="X3" si="6">(X2-W2)/W2</f>
        <v>-1.4225118973722325E-2</v>
      </c>
      <c r="Y3" s="60">
        <f t="shared" ref="Y3" si="7">(Y2-X2)/X2</f>
        <v>-1.4587815500865823E-2</v>
      </c>
      <c r="Z3" s="60">
        <f t="shared" ref="Z3" si="8">(Z2-Y2)/Y2</f>
        <v>-1.4697268225145109E-2</v>
      </c>
      <c r="AA3" s="60">
        <f t="shared" ref="AA3" si="9">(AA2-Z2)/Z2</f>
        <v>-1.5078635896881586E-2</v>
      </c>
      <c r="AB3" s="60">
        <f t="shared" ref="AB3" si="10">(AB2-AA2)/AA2</f>
        <v>-1.5638718173836698E-2</v>
      </c>
    </row>
    <row r="7" spans="1:28" ht="15.75" thickBot="1" x14ac:dyDescent="0.35"/>
    <row r="8" spans="1:28" ht="81.75" customHeight="1" thickBot="1" x14ac:dyDescent="0.35">
      <c r="A8" s="92" t="s">
        <v>90</v>
      </c>
      <c r="B8" s="93"/>
      <c r="C8" s="93"/>
      <c r="D8" s="9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</sheetData>
  <mergeCells count="1">
    <mergeCell ref="A8:D8"/>
  </mergeCells>
  <conditionalFormatting sqref="C1:P2">
    <cfRule type="containsText" dxfId="9" priority="2" operator="containsText" text="&quot;=&quot;">
      <formula>NOT(ISERROR(SEARCH("""=""",C1)))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Tarbimiste prognoosid</vt:lpstr>
      <vt:lpstr>Rahvaarv asustusüksustes</vt:lpstr>
      <vt:lpstr>Rahvaarvu prognoos (Stat)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Reimo Alas</dc:creator>
  <cp:lastModifiedBy>Reimo Alas</cp:lastModifiedBy>
  <dcterms:created xsi:type="dcterms:W3CDTF">2017-10-26T07:36:52Z</dcterms:created>
  <dcterms:modified xsi:type="dcterms:W3CDTF">2024-03-01T14:02:35Z</dcterms:modified>
</cp:coreProperties>
</file>